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P:\05_MEDIENHANDEL\40_Produkte\Reihen_zur_Fortsetzung\Projekte\"/>
    </mc:Choice>
  </mc:AlternateContent>
  <xr:revisionPtr revIDLastSave="0" documentId="13_ncr:1_{A62361CE-87CF-4344-A8DD-990E7A603EB3}" xr6:coauthVersionLast="47" xr6:coauthVersionMax="47" xr10:uidLastSave="{00000000-0000-0000-0000-000000000000}"/>
  <bookViews>
    <workbookView xWindow="-120" yWindow="-120" windowWidth="29040" windowHeight="17520" xr2:uid="{120BB99B-0FDC-415F-8AA8-F71183AFC3F4}"/>
  </bookViews>
  <sheets>
    <sheet name="Comic" sheetId="1" r:id="rId1"/>
  </sheets>
  <definedNames>
    <definedName name="_xlnm._FilterDatabase" localSheetId="0" hidden="1">Comic!$A$71:$K$152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78" i="1" l="1"/>
  <c r="I265" i="1"/>
  <c r="I258" i="1"/>
  <c r="I255" i="1"/>
  <c r="I253" i="1"/>
  <c r="I246" i="1"/>
  <c r="I231" i="1"/>
  <c r="I208" i="1"/>
  <c r="I204" i="1"/>
  <c r="I181" i="1"/>
  <c r="I176" i="1"/>
  <c r="I161" i="1"/>
  <c r="I144" i="1"/>
  <c r="I137" i="1"/>
  <c r="I135" i="1"/>
  <c r="I129" i="1"/>
  <c r="I113" i="1"/>
  <c r="I114" i="1"/>
  <c r="I115" i="1"/>
  <c r="I109" i="1"/>
  <c r="I110" i="1"/>
  <c r="I103" i="1"/>
  <c r="I104" i="1"/>
  <c r="I100" i="1"/>
  <c r="I98" i="1"/>
  <c r="I93" i="1"/>
  <c r="I89" i="1"/>
  <c r="I85" i="1"/>
  <c r="I82" i="1"/>
  <c r="I74" i="1"/>
  <c r="I49" i="1"/>
  <c r="I26" i="1"/>
  <c r="I41" i="1"/>
  <c r="I65" i="1"/>
  <c r="I290" i="1"/>
  <c r="I289" i="1"/>
  <c r="I276" i="1"/>
  <c r="I262" i="1"/>
  <c r="I248" i="1"/>
  <c r="I236" i="1"/>
  <c r="I294" i="1"/>
  <c r="I292" i="1"/>
  <c r="I287" i="1"/>
  <c r="I285" i="1"/>
  <c r="I282" i="1"/>
  <c r="I280" i="1"/>
  <c r="I279" i="1"/>
  <c r="I274" i="1"/>
  <c r="I272" i="1"/>
  <c r="I271" i="1"/>
  <c r="I270" i="1"/>
  <c r="I267" i="1"/>
  <c r="I250" i="1"/>
  <c r="I243" i="1"/>
  <c r="I242" i="1"/>
  <c r="I241" i="1"/>
  <c r="I229" i="1"/>
  <c r="I152" i="1"/>
  <c r="I151" i="1"/>
  <c r="I147" i="1"/>
  <c r="I146" i="1"/>
  <c r="I117" i="1"/>
  <c r="I107" i="1"/>
  <c r="I90" i="1"/>
  <c r="I219" i="1"/>
  <c r="I206" i="1"/>
  <c r="I194" i="1"/>
  <c r="I192" i="1"/>
  <c r="I57" i="1"/>
  <c r="I47" i="1"/>
  <c r="I29" i="1"/>
  <c r="I17" i="1"/>
  <c r="I172" i="1" l="1"/>
  <c r="I197" i="1"/>
  <c r="I205" i="1"/>
  <c r="I202" i="1"/>
  <c r="I160" i="1"/>
  <c r="I84" i="1"/>
  <c r="I39" i="1"/>
  <c r="I63" i="1"/>
  <c r="I28" i="1"/>
  <c r="I60" i="1"/>
  <c r="I20" i="1"/>
  <c r="H215" i="1"/>
  <c r="I215" i="1" s="1"/>
  <c r="H138" i="1"/>
  <c r="I138" i="1" s="1"/>
  <c r="H132" i="1"/>
  <c r="I132" i="1" s="1"/>
  <c r="H101" i="1"/>
  <c r="I101" i="1" s="1"/>
  <c r="H92" i="1"/>
  <c r="I92" i="1" s="1"/>
  <c r="H50" i="1"/>
  <c r="I50" i="1" s="1"/>
  <c r="H42" i="1"/>
  <c r="I42" i="1" s="1"/>
  <c r="H21" i="1"/>
  <c r="I21" i="1" s="1"/>
  <c r="H13" i="1"/>
  <c r="I13" i="1" s="1"/>
  <c r="H180" i="1"/>
  <c r="H179" i="1"/>
  <c r="H23" i="1"/>
  <c r="H97" i="1"/>
  <c r="H96" i="1"/>
  <c r="H177" i="1"/>
  <c r="H19" i="1"/>
  <c r="H18" i="1"/>
  <c r="H169" i="1" l="1"/>
  <c r="H87" i="1"/>
  <c r="H86" i="1"/>
  <c r="H239" i="1"/>
  <c r="H168" i="1"/>
  <c r="H167" i="1" l="1"/>
  <c r="H166" i="1"/>
  <c r="H83" i="1"/>
  <c r="H233" i="1"/>
  <c r="H80" i="1"/>
  <c r="H79" i="1"/>
  <c r="H78" i="1"/>
  <c r="H77" i="1" l="1"/>
  <c r="H163" i="1"/>
  <c r="H76" i="1"/>
  <c r="H12" i="1" l="1"/>
  <c r="H73" i="1"/>
  <c r="H72" i="1" l="1"/>
  <c r="I72" i="1" s="1"/>
  <c r="H159" i="1"/>
  <c r="I159" i="1" s="1"/>
  <c r="I239" i="1"/>
  <c r="I183" i="1"/>
  <c r="I189" i="1"/>
  <c r="I168" i="1"/>
  <c r="I184" i="1"/>
  <c r="I118" i="1"/>
  <c r="I150" i="1"/>
  <c r="I149" i="1"/>
  <c r="I73" i="1"/>
  <c r="I19" i="1"/>
  <c r="I37" i="1"/>
  <c r="I27" i="1"/>
  <c r="I46" i="1"/>
  <c r="I286" i="1"/>
  <c r="I207" i="1"/>
  <c r="I201" i="1"/>
  <c r="I188" i="1"/>
  <c r="I187" i="1"/>
  <c r="I167" i="1"/>
  <c r="I148" i="1"/>
  <c r="I136" i="1"/>
  <c r="I111" i="1"/>
  <c r="I86" i="1"/>
  <c r="I244" i="1"/>
  <c r="I18" i="1"/>
  <c r="I76" i="1"/>
  <c r="I35" i="1"/>
  <c r="I62" i="1"/>
  <c r="I40" i="1"/>
  <c r="I14" i="1"/>
  <c r="I264" i="1" l="1"/>
  <c r="I273" i="1"/>
  <c r="I221" i="1"/>
  <c r="I211" i="1"/>
  <c r="I193" i="1"/>
  <c r="I235" i="1"/>
  <c r="I87" i="1"/>
  <c r="I108" i="1"/>
  <c r="I38" i="1"/>
  <c r="I295" i="1" l="1"/>
  <c r="I293" i="1"/>
  <c r="I291" i="1"/>
  <c r="I288" i="1"/>
  <c r="I284" i="1"/>
  <c r="I283" i="1"/>
  <c r="I281" i="1"/>
  <c r="I277" i="1"/>
  <c r="I275" i="1"/>
  <c r="I269" i="1"/>
  <c r="I268" i="1"/>
  <c r="I266" i="1"/>
  <c r="I263" i="1"/>
  <c r="I261" i="1"/>
  <c r="I260" i="1"/>
  <c r="I259" i="1"/>
  <c r="I257" i="1"/>
  <c r="I256" i="1"/>
  <c r="I254" i="1"/>
  <c r="I252" i="1"/>
  <c r="I251" i="1"/>
  <c r="I249" i="1"/>
  <c r="I247" i="1"/>
  <c r="I245" i="1"/>
  <c r="I240" i="1"/>
  <c r="I238" i="1"/>
  <c r="I237" i="1"/>
  <c r="I234" i="1"/>
  <c r="I233" i="1"/>
  <c r="I232" i="1"/>
  <c r="I230" i="1"/>
  <c r="I222" i="1"/>
  <c r="I220" i="1"/>
  <c r="I218" i="1"/>
  <c r="I217" i="1"/>
  <c r="I214" i="1"/>
  <c r="I213" i="1"/>
  <c r="I212" i="1"/>
  <c r="I216" i="1"/>
  <c r="I210" i="1"/>
  <c r="I209" i="1"/>
  <c r="I203" i="1"/>
  <c r="I200" i="1"/>
  <c r="I199" i="1"/>
  <c r="I198" i="1"/>
  <c r="I196" i="1"/>
  <c r="I195" i="1"/>
  <c r="I191" i="1"/>
  <c r="I190" i="1"/>
  <c r="I186" i="1"/>
  <c r="I185" i="1"/>
  <c r="I182" i="1"/>
  <c r="I180" i="1"/>
  <c r="I179" i="1"/>
  <c r="I178" i="1"/>
  <c r="I177" i="1"/>
  <c r="I175" i="1"/>
  <c r="I174" i="1"/>
  <c r="I173" i="1"/>
  <c r="I171" i="1"/>
  <c r="I170" i="1"/>
  <c r="I169" i="1"/>
  <c r="I166" i="1"/>
  <c r="I165" i="1"/>
  <c r="I164" i="1"/>
  <c r="I163" i="1"/>
  <c r="I162" i="1"/>
  <c r="I145" i="1"/>
  <c r="I143" i="1"/>
  <c r="I142" i="1"/>
  <c r="I141" i="1"/>
  <c r="I140" i="1"/>
  <c r="I139" i="1"/>
  <c r="I134" i="1"/>
  <c r="I133" i="1"/>
  <c r="I131" i="1"/>
  <c r="I130" i="1"/>
  <c r="I128" i="1"/>
  <c r="I127" i="1"/>
  <c r="I126" i="1"/>
  <c r="I125" i="1"/>
  <c r="I124" i="1"/>
  <c r="I123" i="1"/>
  <c r="I122" i="1"/>
  <c r="I121" i="1"/>
  <c r="I120" i="1"/>
  <c r="I119" i="1"/>
  <c r="I116" i="1"/>
  <c r="I112" i="1"/>
  <c r="I106" i="1"/>
  <c r="I105" i="1"/>
  <c r="I102" i="1"/>
  <c r="I99" i="1"/>
  <c r="I97" i="1"/>
  <c r="I96" i="1"/>
  <c r="I95" i="1"/>
  <c r="I94" i="1"/>
  <c r="I91" i="1"/>
  <c r="I88" i="1"/>
  <c r="I83" i="1"/>
  <c r="I81" i="1"/>
  <c r="I80" i="1"/>
  <c r="I79" i="1"/>
  <c r="I78" i="1"/>
  <c r="I77" i="1"/>
  <c r="I75" i="1"/>
  <c r="I64" i="1"/>
  <c r="I61" i="1"/>
  <c r="I59" i="1"/>
  <c r="I58" i="1"/>
  <c r="I56" i="1"/>
  <c r="I52" i="1"/>
  <c r="I51" i="1"/>
  <c r="I54" i="1"/>
  <c r="I53" i="1"/>
  <c r="I55" i="1"/>
  <c r="I48" i="1"/>
  <c r="I45" i="1"/>
  <c r="I44" i="1"/>
  <c r="I43" i="1"/>
  <c r="I36" i="1"/>
  <c r="I34" i="1"/>
  <c r="I33" i="1"/>
  <c r="I32" i="1"/>
  <c r="I31" i="1"/>
  <c r="I30" i="1"/>
  <c r="I25" i="1"/>
  <c r="I24" i="1"/>
  <c r="I23" i="1"/>
  <c r="I22" i="1"/>
  <c r="I16" i="1"/>
  <c r="I15" i="1"/>
  <c r="I12" i="1"/>
  <c r="I297" i="1" l="1"/>
  <c r="I154" i="1"/>
  <c r="I224" i="1"/>
  <c r="I67" i="1"/>
  <c r="K4" i="1" l="1"/>
</calcChain>
</file>

<file path=xl/sharedStrings.xml><?xml version="1.0" encoding="utf-8"?>
<sst xmlns="http://schemas.openxmlformats.org/spreadsheetml/2006/main" count="856" uniqueCount="419">
  <si>
    <t xml:space="preserve">Kundennummer: </t>
  </si>
  <si>
    <t>Total pro Jahr in CHF (exkl. Aufarbeitung)</t>
  </si>
  <si>
    <t xml:space="preserve">Bibliothek / Name, Vorname/e-Mail: </t>
  </si>
  <si>
    <t xml:space="preserve">     : auch als Hörbuch erhältlich</t>
  </si>
  <si>
    <r>
      <t xml:space="preserve">Bitte schicken Sie die ausgefüllte Liste an: </t>
    </r>
    <r>
      <rPr>
        <b/>
        <sz val="8"/>
        <rFont val="Vectora LT Roman"/>
      </rPr>
      <t>medien@sbd.ch</t>
    </r>
  </si>
  <si>
    <t>Anzahl</t>
  </si>
  <si>
    <t>Reihentitel</t>
  </si>
  <si>
    <t>Verlag</t>
  </si>
  <si>
    <t>SBD 
Reihen-
Nummer</t>
  </si>
  <si>
    <t>Stoffkreise</t>
  </si>
  <si>
    <t>ca. Anzahl
Titel pro Jahr</t>
  </si>
  <si>
    <t>ca. Preis pro Jahr
in CHF</t>
  </si>
  <si>
    <t>Total pro Jahr 
in CHF</t>
  </si>
  <si>
    <t>Alle bereits erschienenen Bände nachliefern</t>
  </si>
  <si>
    <t>Ab welchem Band liefern</t>
  </si>
  <si>
    <t>Akissi</t>
  </si>
  <si>
    <t>Reprodukt</t>
  </si>
  <si>
    <t>Ariol</t>
  </si>
  <si>
    <t>Comic ; Abenteuer</t>
  </si>
  <si>
    <t>Boule &amp; Bill</t>
  </si>
  <si>
    <t>Salleck Publications</t>
  </si>
  <si>
    <t>Comic ; Lustiges</t>
  </si>
  <si>
    <t>Der Wolf im Slip</t>
  </si>
  <si>
    <t>Splitter</t>
  </si>
  <si>
    <t>Die drei ???. Kids Comic!</t>
  </si>
  <si>
    <t>Kosmos</t>
  </si>
  <si>
    <t>Comic ; Krimi</t>
  </si>
  <si>
    <t>Die Schlümpfe</t>
  </si>
  <si>
    <t>Comic ; Fantasy</t>
  </si>
  <si>
    <t>Die Schlümpfe und das verlorene Dorf</t>
  </si>
  <si>
    <t>Entenhausen-Edition</t>
  </si>
  <si>
    <t>Egmont</t>
  </si>
  <si>
    <t>Enthologien</t>
  </si>
  <si>
    <t>Egmont Ehapa</t>
  </si>
  <si>
    <t>Enthologien Spezial</t>
  </si>
  <si>
    <t>Egmont Ehapa Medien</t>
  </si>
  <si>
    <t>Garfield</t>
  </si>
  <si>
    <t>Egmont Ehapa Comic Collection</t>
  </si>
  <si>
    <t>Globi</t>
  </si>
  <si>
    <t>Orell Füssli Kinderbuch</t>
  </si>
  <si>
    <t>Globine</t>
  </si>
  <si>
    <t>Jommeke</t>
  </si>
  <si>
    <t>Stainless Art</t>
  </si>
  <si>
    <t>Kiste</t>
  </si>
  <si>
    <t>Kibitz</t>
  </si>
  <si>
    <t>Kleiner Strubbel</t>
  </si>
  <si>
    <t>Lustiges Taschenbuch</t>
  </si>
  <si>
    <t>Lustiges Taschenbuch. Crime</t>
  </si>
  <si>
    <t>Lustiges Taschenbuch. Enten-Edition</t>
  </si>
  <si>
    <t>Mein erster Comic</t>
  </si>
  <si>
    <t>Panini</t>
  </si>
  <si>
    <t>Onkel Dagobert und Donald Duck - Don Rosa Library Schuber</t>
  </si>
  <si>
    <t>Papa Moll</t>
  </si>
  <si>
    <t>Petzi - der Comic</t>
  </si>
  <si>
    <t>Carlsen</t>
  </si>
  <si>
    <t>Comic ; Klassiker</t>
  </si>
  <si>
    <t>Yakari</t>
  </si>
  <si>
    <t>Kazé Manga</t>
  </si>
  <si>
    <t>Manga ; Fantasy</t>
  </si>
  <si>
    <t>Manga ; Liebe</t>
  </si>
  <si>
    <t>Allein</t>
  </si>
  <si>
    <t>Piredda</t>
  </si>
  <si>
    <t>Asterix - gebunden</t>
  </si>
  <si>
    <t>Asterix - kartoniert</t>
  </si>
  <si>
    <t>Atelier of Witch Hat</t>
  </si>
  <si>
    <t>Egmont Manga</t>
  </si>
  <si>
    <t>Manga ; Hexe</t>
  </si>
  <si>
    <t>Atelier of Witch Hat Limited Edition</t>
  </si>
  <si>
    <t>Avatar - Der Herr der Elemente</t>
  </si>
  <si>
    <t>Cross Cult</t>
  </si>
  <si>
    <t>Comic ; TV-Serie</t>
  </si>
  <si>
    <t>Tokyopop</t>
  </si>
  <si>
    <t>Black Butler</t>
  </si>
  <si>
    <t>Salleck</t>
  </si>
  <si>
    <t>Clever und Smart Neuauflage</t>
  </si>
  <si>
    <t>Dani Books</t>
  </si>
  <si>
    <t>Der Club der drei Schwestern</t>
  </si>
  <si>
    <t>Die Abenteuer von Blake &amp; Mortimer</t>
  </si>
  <si>
    <t>Die Abenteuer von Jacques Gibrat</t>
  </si>
  <si>
    <t>Die Campbells</t>
  </si>
  <si>
    <t>Comic ; Pirat</t>
  </si>
  <si>
    <t>Die drei ??? Graphic Novel</t>
  </si>
  <si>
    <t>Die Legende von Korra</t>
  </si>
  <si>
    <t>Die Vier von der Baker Street</t>
  </si>
  <si>
    <t>Manga ; Action</t>
  </si>
  <si>
    <t>Dragon Ball Super</t>
  </si>
  <si>
    <t>Edenszero</t>
  </si>
  <si>
    <t>Manga ; Science-Fiction</t>
  </si>
  <si>
    <t>Ich bin eine Spinne, na und?</t>
  </si>
  <si>
    <t>Manga Cult</t>
  </si>
  <si>
    <t>Lucky Luke - gebunden</t>
  </si>
  <si>
    <t>Comic ; Western</t>
  </si>
  <si>
    <t>Lucky Luke - kartoniert</t>
  </si>
  <si>
    <t>Lucky Luke. Hommage</t>
  </si>
  <si>
    <t>Mademoiselle J - Eine Frau. Ein Jahrhundert</t>
  </si>
  <si>
    <t>Marsupilami</t>
  </si>
  <si>
    <t>Marvel Action - Avengers</t>
  </si>
  <si>
    <t>Comic ; Action</t>
  </si>
  <si>
    <t>Marvel Action - Captain Marvel</t>
  </si>
  <si>
    <t>Marvel Action - Spider-Man</t>
  </si>
  <si>
    <t>Mauro Caldi</t>
  </si>
  <si>
    <t>Michel Vaillant. 2. Staffel</t>
  </si>
  <si>
    <t>Mosaik</t>
  </si>
  <si>
    <t>Mira</t>
  </si>
  <si>
    <t>Klett Kinderbuch</t>
  </si>
  <si>
    <t>Comic ; Pubertät</t>
  </si>
  <si>
    <t>Ms. Marvel</t>
  </si>
  <si>
    <t>One Piece</t>
  </si>
  <si>
    <t>Manga ; Pirat</t>
  </si>
  <si>
    <t>Peanuts</t>
  </si>
  <si>
    <t>Comic ; Science-Fiction</t>
  </si>
  <si>
    <t>Sorceline</t>
  </si>
  <si>
    <t>Spirou präsentiert</t>
  </si>
  <si>
    <t>Spirou und Fantasio</t>
  </si>
  <si>
    <t>Spirou und Fantasio. Spezial</t>
  </si>
  <si>
    <t>Star Wars Abenteuer</t>
  </si>
  <si>
    <t>Titeuf</t>
  </si>
  <si>
    <t>Yoko Tsuno</t>
  </si>
  <si>
    <t>Arctica</t>
  </si>
  <si>
    <t>Bunte Dimensionen</t>
  </si>
  <si>
    <t>Arte</t>
  </si>
  <si>
    <t>Manga ; Historisches</t>
  </si>
  <si>
    <t>Atalante</t>
  </si>
  <si>
    <t>Atrail</t>
  </si>
  <si>
    <t>Altraverse GmbH</t>
  </si>
  <si>
    <t>Manga ; Abenteuer</t>
  </si>
  <si>
    <t>Black Clover</t>
  </si>
  <si>
    <t>Cold die Kreatur</t>
  </si>
  <si>
    <t>D.Gray-Man</t>
  </si>
  <si>
    <t>Das Schloss in den Sternen</t>
  </si>
  <si>
    <t>Der grosse Tote</t>
  </si>
  <si>
    <t>Der Skorpion</t>
  </si>
  <si>
    <t>Detektiv Conan</t>
  </si>
  <si>
    <t>Manga ; Krimi</t>
  </si>
  <si>
    <t>Die Braut des Magiers</t>
  </si>
  <si>
    <t>Die Legende der Drachenritter</t>
  </si>
  <si>
    <t>Die rothaarige Schneeprinzessin</t>
  </si>
  <si>
    <t>Die Schokohexe</t>
  </si>
  <si>
    <t>Donjon</t>
  </si>
  <si>
    <t>Ein Landei aus dem Dorf vor dem letzten Dungeon</t>
  </si>
  <si>
    <t>Fairy Tail. 100 years quest</t>
  </si>
  <si>
    <t>In/Spectre</t>
  </si>
  <si>
    <t>Jujutsu Kaisen</t>
  </si>
  <si>
    <t>My Hero Academia</t>
  </si>
  <si>
    <t>My roomate is a cat</t>
  </si>
  <si>
    <t>Manga ; Tier Katze</t>
  </si>
  <si>
    <t>Pik As</t>
  </si>
  <si>
    <t>Prometheus</t>
  </si>
  <si>
    <t>Servamp</t>
  </si>
  <si>
    <t>Star Wars. Sonderband</t>
  </si>
  <si>
    <t>Storm</t>
  </si>
  <si>
    <t>Toradora!</t>
  </si>
  <si>
    <t>Manga ; Schule</t>
  </si>
  <si>
    <t>The rising of the shield hero</t>
  </si>
  <si>
    <t>Thorgal</t>
  </si>
  <si>
    <t>To your eternity</t>
  </si>
  <si>
    <t>Travis</t>
  </si>
  <si>
    <t>XIII</t>
  </si>
  <si>
    <t>Comic ; Spionage</t>
  </si>
  <si>
    <t>Yona - Prinzessin der Morgendämmerung</t>
  </si>
  <si>
    <t>Comic Erwachsene</t>
  </si>
  <si>
    <t>Alix Senator</t>
  </si>
  <si>
    <t>Comic ; Historisches Altertum</t>
  </si>
  <si>
    <t>Aristophania</t>
  </si>
  <si>
    <t>Manga ; Horror</t>
  </si>
  <si>
    <t>Auf der Suche nach dem Vogel der Zeit</t>
  </si>
  <si>
    <t>Bitter Root</t>
  </si>
  <si>
    <t>Carmen McCallum</t>
  </si>
  <si>
    <t>Carthago</t>
  </si>
  <si>
    <t>Conquest</t>
  </si>
  <si>
    <t>Die 5 Reiche</t>
  </si>
  <si>
    <t>Die alten Knacker</t>
  </si>
  <si>
    <t>Comic ; Alter</t>
  </si>
  <si>
    <t>Die Chroniken des Universums</t>
  </si>
  <si>
    <t>Die Opalwälder</t>
  </si>
  <si>
    <t>Die Saga der Zwerge</t>
  </si>
  <si>
    <t>Die Storm - Chroniken von Rothaar</t>
  </si>
  <si>
    <t>Dune</t>
  </si>
  <si>
    <t>Ekhö</t>
  </si>
  <si>
    <t>Game of Thrones</t>
  </si>
  <si>
    <t>Golden City</t>
  </si>
  <si>
    <t>Comic</t>
  </si>
  <si>
    <t>Hellboy</t>
  </si>
  <si>
    <t>Comic ; Horror</t>
  </si>
  <si>
    <t>I.R.$</t>
  </si>
  <si>
    <t>Finix</t>
  </si>
  <si>
    <t>Königliches Blut</t>
  </si>
  <si>
    <t>Largo Winch</t>
  </si>
  <si>
    <t>Schreiber + Leser</t>
  </si>
  <si>
    <t>Comic ; Thriller</t>
  </si>
  <si>
    <t>Lincoln</t>
  </si>
  <si>
    <t>Mythen der Antike</t>
  </si>
  <si>
    <t>One-Punch Man</t>
  </si>
  <si>
    <t>Rick and Morty</t>
  </si>
  <si>
    <t>Saga</t>
  </si>
  <si>
    <t>Samurai</t>
  </si>
  <si>
    <t>Comic ; Krieg</t>
  </si>
  <si>
    <t>Shit Happens - Ralph Ruthe</t>
  </si>
  <si>
    <t>Comic ; Humor</t>
  </si>
  <si>
    <t>The heroic legend of Arslan</t>
  </si>
  <si>
    <t>Undertaker</t>
  </si>
  <si>
    <t>Zombillennium</t>
  </si>
  <si>
    <t>Gross werden mit den Schlümpfen</t>
  </si>
  <si>
    <t>Enola Holmes</t>
  </si>
  <si>
    <t>Fünf Freunde</t>
  </si>
  <si>
    <t>Clever &amp; Smart Sonderbände</t>
  </si>
  <si>
    <t>Black Hammer</t>
  </si>
  <si>
    <t>Magus of the Library</t>
  </si>
  <si>
    <t>Stranger things Comics</t>
  </si>
  <si>
    <t>Yakuza goes Hausmann</t>
  </si>
  <si>
    <t>Manga ; Humor</t>
  </si>
  <si>
    <t>Marshal Bass</t>
  </si>
  <si>
    <t>Kakegurui</t>
  </si>
  <si>
    <t>Altraverse</t>
  </si>
  <si>
    <t>Comic Kinder</t>
  </si>
  <si>
    <t>Total Comic Kinder</t>
  </si>
  <si>
    <t>Total Comic Jugend Mittelstufe</t>
  </si>
  <si>
    <t>Comic Jugend Mittelstufe</t>
  </si>
  <si>
    <t>Comic Jugend Oberstufe</t>
  </si>
  <si>
    <t>Total Comic Jugend Oberstufe</t>
  </si>
  <si>
    <t>Total Comic Erwachsene</t>
  </si>
  <si>
    <t>Archibald</t>
  </si>
  <si>
    <t>Toonfish</t>
  </si>
  <si>
    <t>Idefix und die Unbeugsamen</t>
  </si>
  <si>
    <t>Egmont Bäng</t>
  </si>
  <si>
    <t>SimsalaGrimm</t>
  </si>
  <si>
    <t>Comic; Märchen</t>
  </si>
  <si>
    <t>Globi Englisch</t>
  </si>
  <si>
    <t>Arazhul</t>
  </si>
  <si>
    <t>Community Editions</t>
  </si>
  <si>
    <t>Das magische Baumhaus</t>
  </si>
  <si>
    <t>Loewe</t>
  </si>
  <si>
    <t>Der Hafen der Geheimnisse</t>
  </si>
  <si>
    <t>Spalte1</t>
  </si>
  <si>
    <t>Comic ; Schweiz</t>
  </si>
  <si>
    <t>Comic ; Frau</t>
  </si>
  <si>
    <t>Comic ; Volk Indianer</t>
  </si>
  <si>
    <t>Kibitz Verlag</t>
  </si>
  <si>
    <t>A Man and his Cat</t>
  </si>
  <si>
    <t>Manga-Cult</t>
  </si>
  <si>
    <t>City of Dragons</t>
  </si>
  <si>
    <t>FRNCK</t>
  </si>
  <si>
    <t>Power Sisters</t>
  </si>
  <si>
    <t>Witches of Brooklyn</t>
  </si>
  <si>
    <t>Comic ; Hexe</t>
  </si>
  <si>
    <t>Comic ; Familie</t>
  </si>
  <si>
    <t>Blue Lock</t>
  </si>
  <si>
    <t>Manga ; Sport Fussball</t>
  </si>
  <si>
    <t>Frieren - Nach dem Ende der Reise</t>
  </si>
  <si>
    <t>altraverse</t>
  </si>
  <si>
    <t>Heartstopper</t>
  </si>
  <si>
    <t>Graphic Novel ; Liebe</t>
  </si>
  <si>
    <t>Radiant</t>
  </si>
  <si>
    <t>Spy x Family</t>
  </si>
  <si>
    <t>Manga ; Spionage</t>
  </si>
  <si>
    <t>Schloss der Tiere</t>
  </si>
  <si>
    <t>Comic ; Tier</t>
  </si>
  <si>
    <t>DC Super hero girls</t>
  </si>
  <si>
    <t>Gorm Grimm</t>
  </si>
  <si>
    <t>Die Superkartoffel</t>
  </si>
  <si>
    <t>Kleiner Tai &amp; Omi Sue</t>
  </si>
  <si>
    <t>Comic ; Freundschaft</t>
  </si>
  <si>
    <t>Krypto</t>
  </si>
  <si>
    <t>Yasmina</t>
  </si>
  <si>
    <t>Yaiba</t>
  </si>
  <si>
    <t>Abenteuer vom Rosenhof</t>
  </si>
  <si>
    <t>Comic ; Leicht lesen</t>
  </si>
  <si>
    <t>Comic ; Natur</t>
  </si>
  <si>
    <t>Comic ; Tier Pferd</t>
  </si>
  <si>
    <t>Don't lie to me - paranormal consultant</t>
  </si>
  <si>
    <t>Im Namen der Meerjungfrau</t>
  </si>
  <si>
    <t>Bungo stray dogs</t>
  </si>
  <si>
    <t>Dr. Stone</t>
  </si>
  <si>
    <t>A Couple of Cuckoos</t>
  </si>
  <si>
    <t>Manga ; Fabelwesen</t>
  </si>
  <si>
    <t>Chainsaw Man</t>
  </si>
  <si>
    <t>Animal Jack</t>
  </si>
  <si>
    <t>Egmont BÄNG! Comics</t>
  </si>
  <si>
    <t>Der kleine Perry</t>
  </si>
  <si>
    <t>Jede*r kann die Welt verändern!</t>
  </si>
  <si>
    <t>Comic ; Biographie</t>
  </si>
  <si>
    <t>Lustiges Taschenbuch. Premium</t>
  </si>
  <si>
    <t>Lustiges Taschenbuch. Spezial</t>
  </si>
  <si>
    <t>Lustiges Taschenbuch. Ultimate Phantomias</t>
  </si>
  <si>
    <t>Lustiges Taschenbuch. Abenteuer</t>
  </si>
  <si>
    <t>Der Kussclub</t>
  </si>
  <si>
    <t>Loewe Graphix</t>
  </si>
  <si>
    <t>Comic ; Liebe</t>
  </si>
  <si>
    <t>Die Schlümpfe Spezial</t>
  </si>
  <si>
    <t>Nicht genug</t>
  </si>
  <si>
    <t>Comic ; Mädchen</t>
  </si>
  <si>
    <t>Smile</t>
  </si>
  <si>
    <t>Comic ; Entwicklung</t>
  </si>
  <si>
    <t>Tokyo Aliens</t>
  </si>
  <si>
    <t>Manga : Science-Fiction</t>
  </si>
  <si>
    <t>Vorgehen: Die hellgrau gefärbten Zellen mit der gewünschten Anzahl ausfüllen. Dadurch wird das geschätzte Jahrestotal, basierend auf Menge berechnet. Rabatte und Aufarbeitung werden nicht mit einberechnet. Die angegebenen Mengen und Preise basieren auf den Erscheinungen des letzten Jahres. Sämtliche Angaben ohne Gewähr. Geben Sie zusätzlich in den letzten beiden Spalten an, ob Sie alle bereits erschienenen Bände bestellen möchten oder ab welchem Band Sie die Reihe bestellen.</t>
  </si>
  <si>
    <t>Der Fuchs und der kleine Tanuki</t>
  </si>
  <si>
    <t>Manga</t>
  </si>
  <si>
    <t>Peanuts für Kids - Neue Abenteuer</t>
  </si>
  <si>
    <t>Carlsen Comics</t>
  </si>
  <si>
    <t>Disney Filmcomics</t>
  </si>
  <si>
    <t>Yuzu - die kleine Tierärztin</t>
  </si>
  <si>
    <t>Ulf</t>
  </si>
  <si>
    <t>Herr Elefant &amp; Frau Grau</t>
  </si>
  <si>
    <t>Boruto - Two Blue Vortex</t>
  </si>
  <si>
    <t>Alex Rider</t>
  </si>
  <si>
    <t>Graphic Novel ; Abenteuer</t>
  </si>
  <si>
    <t>Ragnarök</t>
  </si>
  <si>
    <t>Skulduggery Pleasant</t>
  </si>
  <si>
    <t>New Kid</t>
  </si>
  <si>
    <t>Graphic Novel ; Schule</t>
  </si>
  <si>
    <t>Definitely Love</t>
  </si>
  <si>
    <t>Chiikawa - Süsser kleiner Fratz</t>
  </si>
  <si>
    <t>Manga ; Tier</t>
  </si>
  <si>
    <t>Enola &amp; die fantastischen Tiere</t>
  </si>
  <si>
    <t>Edition Helden</t>
  </si>
  <si>
    <t>Lily Halbmond</t>
  </si>
  <si>
    <t>Ueberreuter</t>
  </si>
  <si>
    <t>Miss Kat</t>
  </si>
  <si>
    <t>Limbion</t>
  </si>
  <si>
    <t>Graphic Novel ; Krimi</t>
  </si>
  <si>
    <t>Graphic Novel ; Fantasy</t>
  </si>
  <si>
    <t>Jujutsu Kaisen (englische Ausgabe)</t>
  </si>
  <si>
    <t>Simon &amp; Schuster</t>
  </si>
  <si>
    <t>Mein Buchcafé in einer anderen Welt</t>
  </si>
  <si>
    <t>Loewe Verlag</t>
  </si>
  <si>
    <t>Slam Dunk</t>
  </si>
  <si>
    <t>Manga ; Sport Basketball</t>
  </si>
  <si>
    <t>Wind Breaker</t>
  </si>
  <si>
    <t>Manga ; Sport Kampfsport</t>
  </si>
  <si>
    <t>toonfish</t>
  </si>
  <si>
    <t>Der Alchimist</t>
  </si>
  <si>
    <t>Elle(s)</t>
  </si>
  <si>
    <t>Kleine Hexe Nebel</t>
  </si>
  <si>
    <t>Warrior Cats. Graphic Novel</t>
  </si>
  <si>
    <t>Beltz Julius</t>
  </si>
  <si>
    <t>Wikinger im Nebel</t>
  </si>
  <si>
    <t>ZoZo Zombie</t>
  </si>
  <si>
    <t>Carlsen Manga!</t>
  </si>
  <si>
    <t>Manga ; Lustiges</t>
  </si>
  <si>
    <t>Agatha Christie Classics</t>
  </si>
  <si>
    <t>Critical Role</t>
  </si>
  <si>
    <t>Crusaders</t>
  </si>
  <si>
    <t>Deadpool - Neustart</t>
  </si>
  <si>
    <t>Die Flüsse von London (Graphic Novel)</t>
  </si>
  <si>
    <t>Lady Mechanika</t>
  </si>
  <si>
    <t>Little Monsters</t>
  </si>
  <si>
    <t>Lore Olympus</t>
  </si>
  <si>
    <t>Lübbe Lyx</t>
  </si>
  <si>
    <t>M.O.R.I.A.R.T.Y.</t>
  </si>
  <si>
    <t>Marvel Must Have</t>
  </si>
  <si>
    <t>Prinzessin Petronia</t>
  </si>
  <si>
    <t>Avant-Verlag</t>
  </si>
  <si>
    <t>QualityLand</t>
  </si>
  <si>
    <t>Voland &amp; Quist</t>
  </si>
  <si>
    <t>Rosamée</t>
  </si>
  <si>
    <t>Sapiens</t>
  </si>
  <si>
    <t>Beck, CH</t>
  </si>
  <si>
    <t>Comic ; Gesellschaft</t>
  </si>
  <si>
    <t>Scotland</t>
  </si>
  <si>
    <t>The Neil Gaiman library</t>
  </si>
  <si>
    <t>Vatermilch</t>
  </si>
  <si>
    <t>Graphic Novel ; Familie</t>
  </si>
  <si>
    <t>Blacksad</t>
  </si>
  <si>
    <t>Comic; Krimi</t>
  </si>
  <si>
    <t>Die Arche Néo</t>
  </si>
  <si>
    <t>House of Slaughter</t>
  </si>
  <si>
    <t>Mythen der Welt</t>
  </si>
  <si>
    <t>Comic ; Historisches</t>
  </si>
  <si>
    <t>Something is killing the children</t>
  </si>
  <si>
    <t>Stern</t>
  </si>
  <si>
    <t>Die schreckliche Adele</t>
  </si>
  <si>
    <t>InvestiGators</t>
  </si>
  <si>
    <t>Karibu</t>
  </si>
  <si>
    <t>Lustiges Taschenbuch Young Comics</t>
  </si>
  <si>
    <t>Akissi in Paris</t>
  </si>
  <si>
    <t>Benx Comic Quest</t>
  </si>
  <si>
    <t>Cat Kid Comic Club</t>
  </si>
  <si>
    <t>Adrian Verlag</t>
  </si>
  <si>
    <t>Courtney Crumrin</t>
  </si>
  <si>
    <t>Der kleine Spirou</t>
  </si>
  <si>
    <t>Die Giganten</t>
  </si>
  <si>
    <t>Die neuen Abenteuer von Buck Danny</t>
  </si>
  <si>
    <t>Dog Man</t>
  </si>
  <si>
    <t>Dragon Ball SD</t>
  </si>
  <si>
    <t>Fibi und ihr Einhorn</t>
  </si>
  <si>
    <t>Ullmann</t>
  </si>
  <si>
    <t>Franka</t>
  </si>
  <si>
    <t>Epsilon</t>
  </si>
  <si>
    <t>Gaston Neuedition</t>
  </si>
  <si>
    <t>Hilda</t>
  </si>
  <si>
    <t>Hunter x Hunter</t>
  </si>
  <si>
    <t>Minecraft - eine Reise zum Ende der Welt</t>
  </si>
  <si>
    <t>Percy Pickwick</t>
  </si>
  <si>
    <t>Sillage</t>
  </si>
  <si>
    <t>Tagebuch eines Noobs / Kriegers</t>
  </si>
  <si>
    <t>Aquablue - New Era</t>
  </si>
  <si>
    <t>Die blauen Boys</t>
  </si>
  <si>
    <t>Die Welten von Thorgal. Thorgals Jugend</t>
  </si>
  <si>
    <t>Nordlicht</t>
  </si>
  <si>
    <t>Egmont Schneiderbuch</t>
  </si>
  <si>
    <t>Severed</t>
  </si>
  <si>
    <t>Star Trek</t>
  </si>
  <si>
    <t>Apache Junction</t>
  </si>
  <si>
    <t>Splitter Verlag</t>
  </si>
  <si>
    <t>Die Adler Roms</t>
  </si>
  <si>
    <t>Die Stadt der träumenden Bücher</t>
  </si>
  <si>
    <t>Penguin Hardcover</t>
  </si>
  <si>
    <t>Die Tagebücher der Apothekerin</t>
  </si>
  <si>
    <t>MangaCult</t>
  </si>
  <si>
    <t>Elfen</t>
  </si>
  <si>
    <t>Komi can't communicate</t>
  </si>
  <si>
    <t>Papillon Noir</t>
  </si>
  <si>
    <t>Jacoby &amp; Stuart</t>
  </si>
  <si>
    <t>Comicroman ; Lustiges</t>
  </si>
  <si>
    <t>Comic ; Grusel</t>
  </si>
  <si>
    <t>Comic ; Fabelwesen</t>
  </si>
  <si>
    <t>Comic ; Fabelwesen Einhorn</t>
  </si>
  <si>
    <t>Comicroman ; Fantasy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</si>
</sst>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8"/>
      <color theme="1"/>
      <name val="Vectora LT Roman"/>
      <family val="2"/>
    </font>
    <font>
      <b/>
      <sz val="8"/>
      <name val="Vectora LT Roman"/>
    </font>
    <font>
      <sz val="8"/>
      <name val="Vectora LT Roman"/>
    </font>
    <font>
      <sz val="8"/>
      <name val="Vectora LT Roman"/>
      <family val="2"/>
    </font>
  </fonts>
  <fills count="5">
    <fill>
      <patternFill patternType="none"/>
    </fill>
    <fill>
      <patternFill patternType="gray125"/>
    </fill>
    <fill>
      <patternFill patternType="solid">
        <fgColor theme="0"/>
        <bgColor indexed="64"/>
      </patternFill>
    </fill>
    <fill>
      <patternFill patternType="solid">
        <fgColor indexed="22"/>
        <bgColor indexed="31"/>
      </patternFill>
    </fill>
    <fill>
      <patternFill patternType="solid">
        <fgColor theme="2"/>
        <bgColor indexed="64"/>
      </patternFill>
    </fill>
  </fills>
  <borders count="9">
    <border>
      <left/>
      <right/>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52">
    <xf numFmtId="0" fontId="0" fillId="0" borderId="0" xfId="0"/>
    <xf numFmtId="0" fontId="2" fillId="0" borderId="0" xfId="0" applyFont="1" applyAlignment="1">
      <alignment vertical="top"/>
    </xf>
    <xf numFmtId="2" fontId="1" fillId="0" borderId="2" xfId="0" applyNumberFormat="1" applyFont="1" applyBorder="1" applyAlignment="1">
      <alignment vertical="top"/>
    </xf>
    <xf numFmtId="0" fontId="2" fillId="0" borderId="0" xfId="0" applyFont="1"/>
    <xf numFmtId="0" fontId="2" fillId="0" borderId="0" xfId="0" applyFont="1" applyAlignment="1">
      <alignment horizontal="center"/>
    </xf>
    <xf numFmtId="0" fontId="2" fillId="0" borderId="0" xfId="0" applyFont="1" applyAlignment="1">
      <alignment wrapText="1"/>
    </xf>
    <xf numFmtId="0" fontId="2" fillId="0" borderId="0" xfId="0" applyFont="1" applyAlignment="1">
      <alignment horizontal="center" vertical="top"/>
    </xf>
    <xf numFmtId="0" fontId="1" fillId="3" borderId="6" xfId="0" applyFont="1" applyFill="1" applyBorder="1" applyAlignment="1">
      <alignment vertical="top"/>
    </xf>
    <xf numFmtId="0" fontId="1" fillId="3" borderId="6" xfId="0" applyFont="1" applyFill="1" applyBorder="1" applyAlignment="1">
      <alignment horizontal="left" vertical="top"/>
    </xf>
    <xf numFmtId="1" fontId="1" fillId="3" borderId="6" xfId="0" applyNumberFormat="1" applyFont="1" applyFill="1" applyBorder="1" applyAlignment="1">
      <alignment horizontal="left" vertical="top" wrapText="1"/>
    </xf>
    <xf numFmtId="0" fontId="1" fillId="3" borderId="6" xfId="0" applyFont="1" applyFill="1" applyBorder="1" applyAlignment="1">
      <alignment horizontal="left" vertical="top" wrapText="1"/>
    </xf>
    <xf numFmtId="0" fontId="1" fillId="0" borderId="0" xfId="0" applyFont="1" applyAlignment="1">
      <alignment vertical="top"/>
    </xf>
    <xf numFmtId="0" fontId="2" fillId="0" borderId="0" xfId="0" applyFont="1" applyAlignment="1" applyProtection="1">
      <alignment horizontal="right" vertical="top" wrapText="1"/>
      <protection locked="0"/>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center" vertical="top" wrapText="1"/>
    </xf>
    <xf numFmtId="1" fontId="2" fillId="0" borderId="0" xfId="0" applyNumberFormat="1" applyFont="1" applyAlignment="1">
      <alignment horizontal="center" vertical="top" wrapText="1"/>
    </xf>
    <xf numFmtId="0" fontId="2" fillId="0" borderId="0" xfId="0" applyFont="1" applyAlignment="1">
      <alignment horizontal="left" vertical="top"/>
    </xf>
    <xf numFmtId="2" fontId="2" fillId="0" borderId="0" xfId="0" applyNumberFormat="1" applyFont="1" applyAlignment="1">
      <alignment horizontal="left" vertical="top"/>
    </xf>
    <xf numFmtId="2" fontId="2" fillId="0" borderId="0" xfId="0" applyNumberFormat="1" applyFont="1" applyAlignment="1">
      <alignment horizontal="center" vertical="top"/>
    </xf>
    <xf numFmtId="0" fontId="2" fillId="0" borderId="0" xfId="0" applyFont="1" applyAlignment="1" applyProtection="1">
      <alignment horizontal="left" vertical="top"/>
      <protection locked="0"/>
    </xf>
    <xf numFmtId="2" fontId="2" fillId="0" borderId="0" xfId="0" applyNumberFormat="1" applyFont="1" applyAlignment="1" applyProtection="1">
      <alignment horizontal="left" vertical="top"/>
      <protection locked="0"/>
    </xf>
    <xf numFmtId="0" fontId="2" fillId="0" borderId="0" xfId="0" applyFont="1" applyAlignment="1" applyProtection="1">
      <alignment vertical="top"/>
      <protection locked="0"/>
    </xf>
    <xf numFmtId="0" fontId="1" fillId="0" borderId="1" xfId="0" applyFont="1" applyBorder="1" applyAlignment="1">
      <alignment horizontal="right" vertical="top"/>
    </xf>
    <xf numFmtId="1" fontId="1" fillId="0" borderId="0" xfId="0" applyNumberFormat="1" applyFont="1" applyAlignment="1">
      <alignment horizontal="center" vertical="top" wrapText="1"/>
    </xf>
    <xf numFmtId="2" fontId="2" fillId="0" borderId="0" xfId="0" applyNumberFormat="1" applyFont="1" applyAlignment="1">
      <alignment horizontal="center" vertical="top" wrapText="1"/>
    </xf>
    <xf numFmtId="0" fontId="1" fillId="3" borderId="6" xfId="0" applyFont="1" applyFill="1" applyBorder="1" applyAlignment="1">
      <alignment vertical="top" wrapText="1"/>
    </xf>
    <xf numFmtId="1" fontId="2" fillId="0" borderId="0" xfId="0" applyNumberFormat="1" applyFont="1"/>
    <xf numFmtId="1" fontId="2" fillId="0" borderId="0" xfId="0" applyNumberFormat="1" applyFont="1" applyAlignment="1">
      <alignment vertical="top"/>
    </xf>
    <xf numFmtId="1" fontId="1" fillId="0" borderId="0" xfId="0" applyNumberFormat="1" applyFont="1" applyAlignment="1">
      <alignment horizontal="right" vertical="top"/>
    </xf>
    <xf numFmtId="1" fontId="2" fillId="0" borderId="0" xfId="0" applyNumberFormat="1" applyFont="1" applyAlignment="1">
      <alignment horizontal="center"/>
    </xf>
    <xf numFmtId="1" fontId="2" fillId="0" borderId="0" xfId="0" applyNumberFormat="1" applyFont="1" applyAlignment="1">
      <alignment horizontal="center" vertical="top"/>
    </xf>
    <xf numFmtId="0" fontId="2" fillId="4" borderId="4" xfId="0" applyFont="1" applyFill="1" applyBorder="1" applyAlignment="1" applyProtection="1">
      <alignment horizontal="right" vertical="top" wrapText="1"/>
      <protection locked="0"/>
    </xf>
    <xf numFmtId="0" fontId="2" fillId="0" borderId="4" xfId="0" applyFont="1" applyBorder="1" applyAlignment="1">
      <alignment vertical="top" wrapText="1"/>
    </xf>
    <xf numFmtId="0" fontId="2" fillId="0" borderId="4" xfId="0" applyFont="1" applyBorder="1" applyAlignment="1">
      <alignment horizontal="left" vertical="top" wrapText="1"/>
    </xf>
    <xf numFmtId="0" fontId="2" fillId="0" borderId="4" xfId="0" applyFont="1" applyBorder="1" applyAlignment="1">
      <alignment vertical="top"/>
    </xf>
    <xf numFmtId="0" fontId="2" fillId="0" borderId="4" xfId="0" applyFont="1" applyBorder="1" applyAlignment="1">
      <alignment horizontal="center" vertical="top" wrapText="1"/>
    </xf>
    <xf numFmtId="1" fontId="2" fillId="0" borderId="4" xfId="0" applyNumberFormat="1" applyFont="1" applyBorder="1" applyAlignment="1">
      <alignment horizontal="center" vertical="top" wrapText="1"/>
    </xf>
    <xf numFmtId="0" fontId="2" fillId="0" borderId="4" xfId="0" applyFont="1" applyBorder="1" applyAlignment="1">
      <alignment horizontal="left" vertical="top"/>
    </xf>
    <xf numFmtId="0" fontId="3" fillId="0" borderId="4" xfId="0" applyFont="1" applyBorder="1" applyAlignment="1">
      <alignment vertical="top"/>
    </xf>
    <xf numFmtId="0" fontId="2" fillId="0" borderId="4" xfId="0" applyFont="1" applyBorder="1" applyAlignment="1" applyProtection="1">
      <alignment horizontal="left" vertical="top"/>
      <protection locked="0"/>
    </xf>
    <xf numFmtId="0" fontId="3" fillId="0" borderId="4" xfId="0" applyFont="1" applyBorder="1" applyAlignment="1">
      <alignment vertical="top" wrapText="1"/>
    </xf>
    <xf numFmtId="1" fontId="0" fillId="0" borderId="0" xfId="0" applyNumberFormat="1" applyAlignment="1">
      <alignment horizontal="center" vertical="top" wrapText="1"/>
    </xf>
    <xf numFmtId="0" fontId="1" fillId="0" borderId="1"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0" xfId="0" applyFont="1" applyAlignment="1">
      <alignment horizontal="left" wrapText="1"/>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8" xfId="0" applyFont="1" applyFill="1" applyBorder="1" applyAlignment="1">
      <alignment horizontal="center" vertical="center"/>
    </xf>
  </cellXfs>
  <cellStyles count="1">
    <cellStyle name="Standard" xfId="0" builtinId="0"/>
  </cellStyles>
  <dxfs count="61">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1" formatCode="0"/>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1" formatCode="0"/>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8"/>
        <color auto="1"/>
        <name val="Vectora LT Roman"/>
        <scheme val="none"/>
      </font>
      <numFmt numFmtId="1" formatCode="0"/>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1" formatCode="0"/>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1" formatCode="0"/>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numFmt numFmtId="1" formatCode="0"/>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center"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auto="1"/>
        <name val="Vectora LT Roman"/>
        <scheme val="none"/>
      </font>
      <fill>
        <patternFill patternType="solid">
          <fgColor indexed="64"/>
          <bgColor theme="2"/>
        </patternFill>
      </fill>
      <alignment horizontal="right" vertical="top" textRotation="0" wrapText="1" indent="0" justifyLastLine="0" shrinkToFit="0" readingOrder="0"/>
      <border diagonalUp="0" diagonalDown="0" outline="0">
        <left/>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8"/>
        <color auto="1"/>
      </font>
    </dxf>
    <dxf>
      <border outline="0">
        <bottom style="thin">
          <color indexed="64"/>
        </bottom>
      </border>
    </dxf>
    <dxf>
      <font>
        <b/>
        <i val="0"/>
        <strike val="0"/>
        <condense val="0"/>
        <extend val="0"/>
        <outline val="0"/>
        <shadow val="0"/>
        <u val="none"/>
        <vertAlign val="baseline"/>
        <sz val="8"/>
        <color auto="1"/>
        <name val="Vectora LT Roman"/>
        <scheme val="none"/>
      </font>
      <fill>
        <patternFill patternType="solid">
          <fgColor indexed="31"/>
          <bgColor indexed="22"/>
        </patternFill>
      </fill>
      <alignment horizontal="left" vertical="top" textRotation="0" wrapText="1" indent="0" justifyLastLine="0" shrinkToFit="0" readingOrder="0"/>
    </dxf>
  </dxfs>
  <tableStyles count="0" defaultTableStyle="TableStyleLight8"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62539</xdr:colOff>
      <xdr:row>33</xdr:row>
      <xdr:rowOff>6804</xdr:rowOff>
    </xdr:from>
    <xdr:to>
      <xdr:col>2</xdr:col>
      <xdr:colOff>210939</xdr:colOff>
      <xdr:row>33</xdr:row>
      <xdr:rowOff>155204</xdr:rowOff>
    </xdr:to>
    <xdr:pic>
      <xdr:nvPicPr>
        <xdr:cNvPr id="2" name="Grafik 1">
          <a:extLst>
            <a:ext uri="{FF2B5EF4-FFF2-40B4-BE49-F238E27FC236}">
              <a16:creationId xmlns:a16="http://schemas.microsoft.com/office/drawing/2014/main" id="{9102B02D-2483-4F3E-9BDE-9E6E8E9F29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5314" y="4235904"/>
          <a:ext cx="148400" cy="148400"/>
        </a:xfrm>
        <a:prstGeom prst="rect">
          <a:avLst/>
        </a:prstGeom>
      </xdr:spPr>
    </xdr:pic>
    <xdr:clientData/>
  </xdr:twoCellAnchor>
  <xdr:twoCellAnchor>
    <xdr:from>
      <xdr:col>2</xdr:col>
      <xdr:colOff>62539</xdr:colOff>
      <xdr:row>58</xdr:row>
      <xdr:rowOff>6804</xdr:rowOff>
    </xdr:from>
    <xdr:to>
      <xdr:col>2</xdr:col>
      <xdr:colOff>210939</xdr:colOff>
      <xdr:row>58</xdr:row>
      <xdr:rowOff>155204</xdr:rowOff>
    </xdr:to>
    <xdr:pic>
      <xdr:nvPicPr>
        <xdr:cNvPr id="3" name="Grafik 2">
          <a:extLst>
            <a:ext uri="{FF2B5EF4-FFF2-40B4-BE49-F238E27FC236}">
              <a16:creationId xmlns:a16="http://schemas.microsoft.com/office/drawing/2014/main" id="{1AA965EA-32AD-417C-9DAE-FA87788099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5314" y="6826704"/>
          <a:ext cx="148400" cy="148400"/>
        </a:xfrm>
        <a:prstGeom prst="rect">
          <a:avLst/>
        </a:prstGeom>
      </xdr:spPr>
    </xdr:pic>
    <xdr:clientData/>
  </xdr:twoCellAnchor>
  <xdr:twoCellAnchor>
    <xdr:from>
      <xdr:col>0</xdr:col>
      <xdr:colOff>16708</xdr:colOff>
      <xdr:row>7</xdr:row>
      <xdr:rowOff>117911</xdr:rowOff>
    </xdr:from>
    <xdr:to>
      <xdr:col>0</xdr:col>
      <xdr:colOff>142875</xdr:colOff>
      <xdr:row>7</xdr:row>
      <xdr:rowOff>238124</xdr:rowOff>
    </xdr:to>
    <xdr:pic>
      <xdr:nvPicPr>
        <xdr:cNvPr id="5" name="Grafik 4">
          <a:extLst>
            <a:ext uri="{FF2B5EF4-FFF2-40B4-BE49-F238E27FC236}">
              <a16:creationId xmlns:a16="http://schemas.microsoft.com/office/drawing/2014/main" id="{4D682484-6138-46A5-9F11-327A0ED47A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08" y="994211"/>
          <a:ext cx="126167" cy="120213"/>
        </a:xfrm>
        <a:prstGeom prst="rect">
          <a:avLst/>
        </a:prstGeom>
      </xdr:spPr>
    </xdr:pic>
    <xdr:clientData/>
  </xdr:twoCellAnchor>
  <xdr:oneCellAnchor>
    <xdr:from>
      <xdr:col>2</xdr:col>
      <xdr:colOff>90369</xdr:colOff>
      <xdr:row>76</xdr:row>
      <xdr:rowOff>10857</xdr:rowOff>
    </xdr:from>
    <xdr:ext cx="132557" cy="132557"/>
    <xdr:pic>
      <xdr:nvPicPr>
        <xdr:cNvPr id="4" name="Grafik 3">
          <a:extLst>
            <a:ext uri="{FF2B5EF4-FFF2-40B4-BE49-F238E27FC236}">
              <a16:creationId xmlns:a16="http://schemas.microsoft.com/office/drawing/2014/main" id="{C1C981A9-B2C6-4829-A660-A3674F458D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8919" y="48759807"/>
          <a:ext cx="132557" cy="132557"/>
        </a:xfrm>
        <a:prstGeom prst="rect">
          <a:avLst/>
        </a:prstGeom>
      </xdr:spPr>
    </xdr:pic>
    <xdr:clientData/>
  </xdr:oneCellAnchor>
  <xdr:oneCellAnchor>
    <xdr:from>
      <xdr:col>2</xdr:col>
      <xdr:colOff>90369</xdr:colOff>
      <xdr:row>77</xdr:row>
      <xdr:rowOff>10857</xdr:rowOff>
    </xdr:from>
    <xdr:ext cx="132557" cy="132557"/>
    <xdr:pic>
      <xdr:nvPicPr>
        <xdr:cNvPr id="6" name="Grafik 5">
          <a:extLst>
            <a:ext uri="{FF2B5EF4-FFF2-40B4-BE49-F238E27FC236}">
              <a16:creationId xmlns:a16="http://schemas.microsoft.com/office/drawing/2014/main" id="{E7084198-22E9-4C77-B173-85E14ADE4A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8919" y="48759807"/>
          <a:ext cx="132557" cy="132557"/>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0E7ED8-1664-44A6-9027-17604E3B08F4}" name="Tabelle1" displayName="Tabelle1" ref="A11:K65" totalsRowShown="0" headerRowDxfId="60" dataDxfId="58" headerRowBorderDxfId="59" tableBorderDxfId="57">
  <autoFilter ref="A11:K65" xr:uid="{120E7ED8-1664-44A6-9027-17604E3B08F4}"/>
  <sortState xmlns:xlrd2="http://schemas.microsoft.com/office/spreadsheetml/2017/richdata2" ref="A12:K65">
    <sortCondition ref="B11:B65"/>
  </sortState>
  <tableColumns count="11">
    <tableColumn id="1" xr3:uid="{4C9FFDEC-FE60-4B15-B5D2-03FE2C032E10}" name="Anzahl" dataDxfId="56"/>
    <tableColumn id="2" xr3:uid="{461B4583-8256-4B5B-94FB-51E037E3BDF2}" name="Reihentitel" dataDxfId="55"/>
    <tableColumn id="3" xr3:uid="{FF84BDCE-E343-46CC-A0BC-6F6E237DCA50}" name="Spalte1" dataDxfId="54"/>
    <tableColumn id="4" xr3:uid="{1FFD32F1-514E-4AB8-A3BF-3DA7F386C83F}" name="Verlag" dataDxfId="53"/>
    <tableColumn id="5" xr3:uid="{7FC730A0-49B7-443D-8C47-D3B6D043D387}" name="SBD _x000a_Reihen-_x000a_Nummer" dataDxfId="52"/>
    <tableColumn id="6" xr3:uid="{41986D9C-EB6D-4171-80E7-BB04DD20B1AB}" name="Stoffkreise" dataDxfId="51"/>
    <tableColumn id="7" xr3:uid="{D87C509E-05BD-4363-9945-D07A3B861E20}" name="ca. Anzahl_x000a_Titel pro Jahr" dataDxfId="50"/>
    <tableColumn id="8" xr3:uid="{ABDFB804-ED22-4A6D-A6BD-B3A96E702E99}" name="ca. Preis pro Jahr_x000a_in CHF" dataDxfId="49"/>
    <tableColumn id="9" xr3:uid="{FFEF924F-F411-4D23-A118-A59E3955EB85}" name="Total pro Jahr _x000a_in CHF" dataDxfId="48">
      <calculatedColumnFormula>A12*H12</calculatedColumnFormula>
    </tableColumn>
    <tableColumn id="10" xr3:uid="{27FC4C64-F428-4C54-8403-C2837B9AE272}" name="Alle bereits erschienenen Bände nachliefern" dataDxfId="47"/>
    <tableColumn id="11" xr3:uid="{98422E74-973C-4599-AECA-5AF83A812E1F}" name="Ab welchem Band liefern" dataDxfId="4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D5D0E0-3F71-4886-AE75-CF7011B01D5B}" name="Tabelle2" displayName="Tabelle2" ref="A71:K152" totalsRowShown="0" headerRowDxfId="45" dataDxfId="43" headerRowBorderDxfId="44" tableBorderDxfId="42" totalsRowBorderDxfId="41">
  <autoFilter ref="A71:K152" xr:uid="{C2C30B1E-6FD0-4E03-B09E-8FE224A5119C}"/>
  <sortState xmlns:xlrd2="http://schemas.microsoft.com/office/spreadsheetml/2017/richdata2" ref="A72:K152">
    <sortCondition ref="B71:B152"/>
  </sortState>
  <tableColumns count="11">
    <tableColumn id="1" xr3:uid="{19A8CDEE-9521-4CEC-9B59-2053AC2A9A3F}" name="Anzahl" dataDxfId="40"/>
    <tableColumn id="2" xr3:uid="{C48E2087-619A-4345-B047-2A79FA7B06CA}" name="Reihentitel" dataDxfId="39"/>
    <tableColumn id="3" xr3:uid="{898D77EE-8266-4EFB-8CB1-F9CE3F277E9F}" name="Spalte1" dataDxfId="38"/>
    <tableColumn id="4" xr3:uid="{7E840673-8501-43E7-9748-587F17BCED68}" name="Verlag" dataDxfId="37"/>
    <tableColumn id="5" xr3:uid="{E9711A64-B073-4D7D-A111-98397D03EA52}" name="SBD _x000a_Reihen-_x000a_Nummer" dataDxfId="36"/>
    <tableColumn id="6" xr3:uid="{76ABE06D-0A7D-4C4A-8733-520BC62002BC}" name="Stoffkreise" dataDxfId="35"/>
    <tableColumn id="7" xr3:uid="{E87DE8BB-D734-440F-B0AD-4ADD6359A199}" name="ca. Anzahl_x000a_Titel pro Jahr" dataDxfId="34"/>
    <tableColumn id="8" xr3:uid="{B62285E7-4A12-4904-82D2-27F88F7E8A3D}" name="ca. Preis pro Jahr_x000a_in CHF" dataDxfId="33"/>
    <tableColumn id="9" xr3:uid="{792613E3-CEC1-4F95-BA09-6A98AF8056F0}" name="Total pro Jahr _x000a_in CHF" dataDxfId="32">
      <calculatedColumnFormula>A72*H72</calculatedColumnFormula>
    </tableColumn>
    <tableColumn id="10" xr3:uid="{2689D6C4-BB7A-45B9-BE7C-0BA19C608AC1}" name="Alle bereits erschienenen Bände nachliefern" dataDxfId="31"/>
    <tableColumn id="11" xr3:uid="{8CC2BDF9-3F3D-413B-B8A3-77CF1B8DB372}" name="Ab welchem Band liefern"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E4F01E7-D7E7-413D-9FE7-4418F6BD47CD}" name="Tabelle3" displayName="Tabelle3" ref="A158:K222" totalsRowShown="0" headerRowDxfId="29" dataDxfId="27" headerRowBorderDxfId="28" tableBorderDxfId="26">
  <autoFilter ref="A158:K222" xr:uid="{EE4F01E7-D7E7-413D-9FE7-4418F6BD47CD}"/>
  <sortState xmlns:xlrd2="http://schemas.microsoft.com/office/spreadsheetml/2017/richdata2" ref="A159:K222">
    <sortCondition ref="B158:B222"/>
  </sortState>
  <tableColumns count="11">
    <tableColumn id="1" xr3:uid="{B4AB193E-15B2-4C67-B321-B632FD8984F5}" name="Anzahl" dataDxfId="25"/>
    <tableColumn id="2" xr3:uid="{7BA7A50E-FFD6-4276-8C86-6F26CC90BAD9}" name="Reihentitel" dataDxfId="24"/>
    <tableColumn id="3" xr3:uid="{5EBC7ACF-5025-459A-B70F-1B016DEE17AA}" name="Spalte1" dataDxfId="23"/>
    <tableColumn id="4" xr3:uid="{6568FA10-EF11-45B9-93AF-8C2D0A2824EC}" name="Verlag" dataDxfId="22"/>
    <tableColumn id="5" xr3:uid="{46230D44-5C21-484C-91D6-65CA223AD522}" name="SBD _x000a_Reihen-_x000a_Nummer" dataDxfId="21"/>
    <tableColumn id="6" xr3:uid="{B12931AC-5B76-4AB9-9641-A1AD01B4BAB3}" name="Stoffkreise" dataDxfId="20"/>
    <tableColumn id="7" xr3:uid="{77AC7ABC-E47D-43D8-B771-9277D053D966}" name="ca. Anzahl_x000a_Titel pro Jahr" dataDxfId="19"/>
    <tableColumn id="8" xr3:uid="{AAB690E9-302B-4DFB-A9BA-BFAE6C32B2B0}" name="ca. Preis pro Jahr_x000a_in CHF" dataDxfId="18"/>
    <tableColumn id="9" xr3:uid="{5F4628A6-1EB7-4260-B7B7-486AA634FBD0}" name="Total pro Jahr _x000a_in CHF" dataDxfId="17">
      <calculatedColumnFormula>A159*H159</calculatedColumnFormula>
    </tableColumn>
    <tableColumn id="10" xr3:uid="{6DFDBEAF-89C5-4573-AD16-21F511D0B713}" name="Alle bereits erschienenen Bände nachliefern" dataDxfId="16"/>
    <tableColumn id="11" xr3:uid="{EF668991-5CF7-4D46-AC21-A537B6784D55}" name="Ab welchem Band liefern" dataDxfId="15"/>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DEA5E1-7219-48E0-A997-8446E4993BFE}" name="Tabelle4" displayName="Tabelle4" ref="A228:K295" totalsRowShown="0" headerRowDxfId="14" dataDxfId="12" headerRowBorderDxfId="13" tableBorderDxfId="11">
  <autoFilter ref="A228:K295" xr:uid="{68DEA5E1-7219-48E0-A997-8446E4993BFE}"/>
  <sortState xmlns:xlrd2="http://schemas.microsoft.com/office/spreadsheetml/2017/richdata2" ref="A229:K295">
    <sortCondition ref="B228:B295"/>
  </sortState>
  <tableColumns count="11">
    <tableColumn id="1" xr3:uid="{51F68005-F175-419E-94A8-E6FF4E051A85}" name="Anzahl" dataDxfId="10"/>
    <tableColumn id="2" xr3:uid="{FCF78CB7-F9C5-4C0D-86E1-4DE3FDE0243F}" name="Reihentitel" dataDxfId="9"/>
    <tableColumn id="3" xr3:uid="{14720924-D7E0-40B7-B281-4534F17B9A92}" name="Spalte1" dataDxfId="8"/>
    <tableColumn id="4" xr3:uid="{C2489AFE-D977-4C3D-8EE7-D2944A8DF519}" name="Verlag" dataDxfId="7"/>
    <tableColumn id="5" xr3:uid="{920A8DDE-4F5E-4D0F-B0B9-66CC5A7EA194}" name="SBD _x000a_Reihen-_x000a_Nummer" dataDxfId="6"/>
    <tableColumn id="6" xr3:uid="{6AFCF9B9-3D32-4EA4-933A-3AF413233A6B}" name="Stoffkreise" dataDxfId="5"/>
    <tableColumn id="7" xr3:uid="{3450615F-F54A-4A63-AA4E-04B60F10D811}" name="ca. Anzahl_x000a_Titel pro Jahr" dataDxfId="4"/>
    <tableColumn id="8" xr3:uid="{7234DC12-61E2-46E8-A6CA-CAFB705D683D}" name="ca. Preis pro Jahr_x000a_in CHF" dataDxfId="3"/>
    <tableColumn id="9" xr3:uid="{9259F983-3819-4EFE-AC08-2074BC45CCCC}" name="Total pro Jahr _x000a_in CHF" dataDxfId="2">
      <calculatedColumnFormula>A229*H229</calculatedColumnFormula>
    </tableColumn>
    <tableColumn id="10" xr3:uid="{13DF2590-5C0F-4EDF-A324-C4A011AD15E2}" name="Alle bereits erschienenen Bände nachliefern" dataDxfId="1"/>
    <tableColumn id="11" xr3:uid="{934ED5A9-DF5B-4E50-91F2-6BEDDC02B4C8}" name="Ab welchem Band liefern" dataDxfId="0"/>
  </tableColumns>
  <tableStyleInfo name="TableStyleLight8"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30B1E-6FD0-4E03-B09E-8FE224A5119C}">
  <dimension ref="A3:T567"/>
  <sheetViews>
    <sheetView tabSelected="1" showWhiteSpace="0" zoomScale="175" zoomScaleNormal="175" zoomScalePageLayoutView="115" workbookViewId="0">
      <selection activeCell="F278" sqref="F278"/>
    </sheetView>
  </sheetViews>
  <sheetFormatPr baseColWidth="10" defaultRowHeight="11.25" x14ac:dyDescent="0.2"/>
  <cols>
    <col min="1" max="1" width="8.28515625" style="1" customWidth="1"/>
    <col min="2" max="2" width="46.28515625" style="1" bestFit="1" customWidth="1"/>
    <col min="3" max="3" width="3.85546875" style="1" customWidth="1"/>
    <col min="4" max="4" width="24.140625" style="1" bestFit="1" customWidth="1"/>
    <col min="5" max="5" width="10" style="1" customWidth="1"/>
    <col min="6" max="6" width="25.7109375" style="1" customWidth="1"/>
    <col min="7" max="7" width="15.5703125" style="6" customWidth="1"/>
    <col min="8" max="8" width="9.7109375" style="31" customWidth="1"/>
    <col min="9" max="9" width="15.140625" style="19" customWidth="1"/>
    <col min="10" max="10" width="17.140625" style="6" customWidth="1"/>
    <col min="11" max="11" width="40.7109375" style="1" customWidth="1"/>
    <col min="12" max="16384" width="11.42578125" style="1"/>
  </cols>
  <sheetData>
    <row r="3" spans="1:20" ht="13.5" customHeight="1" x14ac:dyDescent="0.2">
      <c r="A3" s="43" t="s">
        <v>0</v>
      </c>
      <c r="B3" s="43"/>
      <c r="C3" s="43"/>
      <c r="D3" s="43"/>
      <c r="E3" s="43"/>
      <c r="F3" s="43"/>
      <c r="G3" s="43"/>
      <c r="H3" s="43"/>
      <c r="I3" s="43"/>
      <c r="J3" s="43"/>
      <c r="K3" s="23" t="s">
        <v>1</v>
      </c>
    </row>
    <row r="4" spans="1:20" ht="13.5" customHeight="1" thickBot="1" x14ac:dyDescent="0.25">
      <c r="A4" s="44" t="s">
        <v>2</v>
      </c>
      <c r="B4" s="44"/>
      <c r="C4" s="44"/>
      <c r="D4" s="44"/>
      <c r="E4" s="44"/>
      <c r="F4" s="44"/>
      <c r="G4" s="44"/>
      <c r="H4" s="44"/>
      <c r="I4" s="44"/>
      <c r="J4" s="44"/>
      <c r="K4" s="2">
        <f>I67+I154+I224+I297</f>
        <v>0</v>
      </c>
    </row>
    <row r="5" spans="1:20" s="3" customFormat="1" ht="9" customHeight="1" x14ac:dyDescent="0.2">
      <c r="F5" s="1"/>
      <c r="G5" s="4"/>
      <c r="H5" s="27"/>
      <c r="J5" s="4"/>
    </row>
    <row r="6" spans="1:20" s="3" customFormat="1" ht="6.75" customHeight="1" x14ac:dyDescent="0.2">
      <c r="A6" s="48" t="s">
        <v>295</v>
      </c>
      <c r="B6" s="48"/>
      <c r="C6" s="48"/>
      <c r="D6" s="48"/>
      <c r="E6" s="48"/>
      <c r="F6" s="48"/>
      <c r="G6" s="48"/>
      <c r="H6" s="48"/>
      <c r="I6" s="48"/>
      <c r="J6" s="48"/>
      <c r="K6" s="48"/>
      <c r="L6" s="5"/>
      <c r="M6" s="5"/>
      <c r="N6" s="5"/>
      <c r="O6" s="5"/>
      <c r="P6" s="5"/>
      <c r="Q6" s="5"/>
      <c r="R6" s="5"/>
      <c r="S6" s="5"/>
      <c r="T6" s="5"/>
    </row>
    <row r="7" spans="1:20" s="3" customFormat="1" ht="15" customHeight="1" x14ac:dyDescent="0.2">
      <c r="A7" s="48"/>
      <c r="B7" s="48"/>
      <c r="C7" s="48"/>
      <c r="D7" s="48"/>
      <c r="E7" s="48"/>
      <c r="F7" s="48"/>
      <c r="G7" s="48"/>
      <c r="H7" s="48"/>
      <c r="I7" s="48"/>
      <c r="J7" s="48"/>
      <c r="K7" s="48"/>
      <c r="L7" s="5"/>
      <c r="M7" s="5"/>
      <c r="N7" s="5"/>
      <c r="O7" s="5"/>
      <c r="P7" s="5"/>
      <c r="Q7" s="5"/>
      <c r="R7" s="5"/>
      <c r="S7" s="5"/>
      <c r="T7" s="5"/>
    </row>
    <row r="8" spans="1:20" ht="21" customHeight="1" x14ac:dyDescent="0.2">
      <c r="A8" s="3" t="s">
        <v>3</v>
      </c>
      <c r="G8" s="1"/>
      <c r="H8" s="28"/>
      <c r="I8" s="1"/>
      <c r="J8" s="1"/>
    </row>
    <row r="9" spans="1:20" ht="22.5" customHeight="1" x14ac:dyDescent="0.2">
      <c r="A9" s="1" t="s">
        <v>4</v>
      </c>
      <c r="H9" s="28"/>
      <c r="I9" s="1"/>
    </row>
    <row r="10" spans="1:20" ht="18" customHeight="1" x14ac:dyDescent="0.2">
      <c r="A10" s="49" t="s">
        <v>214</v>
      </c>
      <c r="B10" s="50"/>
      <c r="C10" s="50"/>
      <c r="D10" s="50"/>
      <c r="E10" s="50"/>
      <c r="F10" s="50"/>
      <c r="G10" s="50"/>
      <c r="H10" s="50"/>
      <c r="I10" s="50"/>
      <c r="J10" s="50"/>
      <c r="K10" s="51"/>
    </row>
    <row r="11" spans="1:20" s="11" customFormat="1" ht="49.5" customHeight="1" x14ac:dyDescent="0.2">
      <c r="A11" s="26" t="s">
        <v>5</v>
      </c>
      <c r="B11" s="7" t="s">
        <v>6</v>
      </c>
      <c r="C11" s="7" t="s">
        <v>233</v>
      </c>
      <c r="D11" s="8" t="s">
        <v>7</v>
      </c>
      <c r="E11" s="9" t="s">
        <v>8</v>
      </c>
      <c r="F11" s="8" t="s">
        <v>9</v>
      </c>
      <c r="G11" s="10" t="s">
        <v>10</v>
      </c>
      <c r="H11" s="9" t="s">
        <v>11</v>
      </c>
      <c r="I11" s="10" t="s">
        <v>12</v>
      </c>
      <c r="J11" s="10" t="s">
        <v>13</v>
      </c>
      <c r="K11" s="10" t="s">
        <v>14</v>
      </c>
    </row>
    <row r="12" spans="1:20" ht="12.95" customHeight="1" x14ac:dyDescent="0.2">
      <c r="A12" s="32"/>
      <c r="B12" s="33" t="s">
        <v>15</v>
      </c>
      <c r="C12" s="33"/>
      <c r="D12" s="33" t="s">
        <v>16</v>
      </c>
      <c r="E12" s="34">
        <v>5109</v>
      </c>
      <c r="F12" s="35" t="s">
        <v>18</v>
      </c>
      <c r="G12" s="36">
        <v>1</v>
      </c>
      <c r="H12" s="37">
        <f>(25.3*Tabelle1[[#This Row],[ca. Anzahl
Titel pro Jahr]])</f>
        <v>25.3</v>
      </c>
      <c r="I12" s="37">
        <f>A12*H12</f>
        <v>0</v>
      </c>
      <c r="J12" s="38"/>
      <c r="K12" s="38"/>
    </row>
    <row r="13" spans="1:20" ht="12.95" customHeight="1" x14ac:dyDescent="0.2">
      <c r="A13" s="32"/>
      <c r="B13" s="33" t="s">
        <v>276</v>
      </c>
      <c r="C13" s="33"/>
      <c r="D13" s="33" t="s">
        <v>277</v>
      </c>
      <c r="E13" s="14">
        <v>5555</v>
      </c>
      <c r="F13" s="35" t="s">
        <v>28</v>
      </c>
      <c r="G13" s="36">
        <v>2</v>
      </c>
      <c r="H13" s="37">
        <f>(Tabelle1[[#This Row],[ca. Anzahl
Titel pro Jahr]]*21.3)</f>
        <v>42.6</v>
      </c>
      <c r="I13" s="37">
        <f>A13*H13</f>
        <v>0</v>
      </c>
      <c r="J13" s="38"/>
      <c r="K13" s="38"/>
    </row>
    <row r="14" spans="1:20" ht="12.95" customHeight="1" x14ac:dyDescent="0.2">
      <c r="A14" s="32"/>
      <c r="B14" s="33" t="s">
        <v>221</v>
      </c>
      <c r="C14" s="33"/>
      <c r="D14" s="33" t="s">
        <v>222</v>
      </c>
      <c r="E14" s="34">
        <v>5188</v>
      </c>
      <c r="F14" s="35" t="s">
        <v>26</v>
      </c>
      <c r="G14" s="36">
        <v>3</v>
      </c>
      <c r="H14" s="37">
        <v>57</v>
      </c>
      <c r="I14" s="37">
        <f>A14*H14</f>
        <v>0</v>
      </c>
      <c r="J14" s="38"/>
      <c r="K14" s="38"/>
    </row>
    <row r="15" spans="1:20" ht="12.95" customHeight="1" x14ac:dyDescent="0.2">
      <c r="A15" s="32"/>
      <c r="B15" s="33" t="s">
        <v>17</v>
      </c>
      <c r="C15" s="33"/>
      <c r="D15" s="33" t="s">
        <v>16</v>
      </c>
      <c r="E15" s="14">
        <v>2679</v>
      </c>
      <c r="F15" s="35" t="s">
        <v>18</v>
      </c>
      <c r="G15" s="36">
        <v>2</v>
      </c>
      <c r="H15" s="37">
        <v>44</v>
      </c>
      <c r="I15" s="37">
        <f>A15*H15</f>
        <v>0</v>
      </c>
      <c r="J15" s="38"/>
      <c r="K15" s="38"/>
    </row>
    <row r="16" spans="1:20" ht="12.95" customHeight="1" x14ac:dyDescent="0.2">
      <c r="A16" s="32"/>
      <c r="B16" s="33" t="s">
        <v>19</v>
      </c>
      <c r="C16" s="33"/>
      <c r="D16" s="33" t="s">
        <v>20</v>
      </c>
      <c r="E16" s="34">
        <v>350</v>
      </c>
      <c r="F16" s="35" t="s">
        <v>18</v>
      </c>
      <c r="G16" s="36">
        <v>1</v>
      </c>
      <c r="H16" s="37">
        <v>20</v>
      </c>
      <c r="I16" s="37">
        <f>A16*H16</f>
        <v>0</v>
      </c>
      <c r="J16" s="38"/>
      <c r="K16" s="38"/>
    </row>
    <row r="17" spans="1:11" ht="12.95" customHeight="1" x14ac:dyDescent="0.2">
      <c r="A17" s="32"/>
      <c r="B17" s="33" t="s">
        <v>312</v>
      </c>
      <c r="C17" s="33"/>
      <c r="D17" s="33" t="s">
        <v>71</v>
      </c>
      <c r="E17" s="14">
        <v>5837</v>
      </c>
      <c r="F17" s="35" t="s">
        <v>313</v>
      </c>
      <c r="G17" s="36">
        <v>3</v>
      </c>
      <c r="H17" s="37">
        <v>33</v>
      </c>
      <c r="I17" s="37">
        <f>A17*H17</f>
        <v>0</v>
      </c>
      <c r="J17" s="38"/>
      <c r="K17" s="38"/>
    </row>
    <row r="18" spans="1:11" ht="12.95" customHeight="1" x14ac:dyDescent="0.2">
      <c r="A18" s="32"/>
      <c r="B18" s="33" t="s">
        <v>230</v>
      </c>
      <c r="C18" s="33"/>
      <c r="D18" s="33" t="s">
        <v>231</v>
      </c>
      <c r="E18" s="34">
        <v>5204</v>
      </c>
      <c r="F18" s="35" t="s">
        <v>28</v>
      </c>
      <c r="G18" s="36">
        <v>1</v>
      </c>
      <c r="H18" s="37">
        <f>(Tabelle1[[#This Row],[ca. Anzahl
Titel pro Jahr]]*21.9)</f>
        <v>21.9</v>
      </c>
      <c r="I18" s="37">
        <f>A18*H18</f>
        <v>0</v>
      </c>
      <c r="J18" s="38"/>
      <c r="K18" s="38"/>
    </row>
    <row r="19" spans="1:11" ht="12.95" customHeight="1" x14ac:dyDescent="0.2">
      <c r="A19" s="32"/>
      <c r="B19" s="33" t="s">
        <v>257</v>
      </c>
      <c r="C19" s="33"/>
      <c r="D19" s="33" t="s">
        <v>50</v>
      </c>
      <c r="E19" s="14">
        <v>5455</v>
      </c>
      <c r="F19" s="35" t="s">
        <v>97</v>
      </c>
      <c r="G19" s="36">
        <v>1</v>
      </c>
      <c r="H19" s="37">
        <f>(Tabelle1[[#This Row],[ca. Anzahl
Titel pro Jahr]]*18.7)</f>
        <v>18.7</v>
      </c>
      <c r="I19" s="37">
        <f>A19*H19</f>
        <v>0</v>
      </c>
      <c r="J19" s="38"/>
      <c r="K19" s="38"/>
    </row>
    <row r="20" spans="1:11" ht="12.95" customHeight="1" x14ac:dyDescent="0.2">
      <c r="A20" s="32"/>
      <c r="B20" s="33" t="s">
        <v>296</v>
      </c>
      <c r="C20" s="33"/>
      <c r="D20" s="33" t="s">
        <v>54</v>
      </c>
      <c r="E20" s="34">
        <v>5675</v>
      </c>
      <c r="F20" s="35" t="s">
        <v>145</v>
      </c>
      <c r="G20" s="36">
        <v>3</v>
      </c>
      <c r="H20" s="37">
        <v>33</v>
      </c>
      <c r="I20" s="37">
        <f>A20*H20</f>
        <v>0</v>
      </c>
      <c r="J20" s="38"/>
      <c r="K20" s="38"/>
    </row>
    <row r="21" spans="1:11" ht="12.95" customHeight="1" x14ac:dyDescent="0.2">
      <c r="A21" s="32"/>
      <c r="B21" s="33" t="s">
        <v>278</v>
      </c>
      <c r="C21" s="33"/>
      <c r="D21" s="33" t="s">
        <v>54</v>
      </c>
      <c r="E21" s="14">
        <v>5539</v>
      </c>
      <c r="F21" s="35" t="s">
        <v>110</v>
      </c>
      <c r="G21" s="36">
        <v>1</v>
      </c>
      <c r="H21" s="37">
        <f>(Tabelle1[[#This Row],[ca. Anzahl
Titel pro Jahr]]*22.9)</f>
        <v>22.9</v>
      </c>
      <c r="I21" s="37">
        <f>A21*H21</f>
        <v>0</v>
      </c>
      <c r="J21" s="38"/>
      <c r="K21" s="38"/>
    </row>
    <row r="22" spans="1:11" ht="12.95" customHeight="1" x14ac:dyDescent="0.2">
      <c r="A22" s="32"/>
      <c r="B22" s="33" t="s">
        <v>22</v>
      </c>
      <c r="C22" s="33"/>
      <c r="D22" s="33" t="s">
        <v>23</v>
      </c>
      <c r="E22" s="34">
        <v>4356</v>
      </c>
      <c r="F22" s="35" t="s">
        <v>21</v>
      </c>
      <c r="G22" s="36">
        <v>1</v>
      </c>
      <c r="H22" s="37">
        <v>23</v>
      </c>
      <c r="I22" s="37">
        <f>A22*H22</f>
        <v>0</v>
      </c>
      <c r="J22" s="38"/>
      <c r="K22" s="38"/>
    </row>
    <row r="23" spans="1:11" ht="12.95" customHeight="1" x14ac:dyDescent="0.2">
      <c r="A23" s="32"/>
      <c r="B23" s="33" t="s">
        <v>24</v>
      </c>
      <c r="C23" s="33"/>
      <c r="D23" s="33" t="s">
        <v>25</v>
      </c>
      <c r="E23" s="14">
        <v>4298</v>
      </c>
      <c r="F23" s="35" t="s">
        <v>26</v>
      </c>
      <c r="G23" s="36">
        <v>1</v>
      </c>
      <c r="H23" s="37">
        <f>(Tabelle1[[#This Row],[ca. Anzahl
Titel pro Jahr]]*17.3)</f>
        <v>17.3</v>
      </c>
      <c r="I23" s="37">
        <f>A23*H23</f>
        <v>0</v>
      </c>
      <c r="J23" s="38"/>
      <c r="K23" s="38"/>
    </row>
    <row r="24" spans="1:11" ht="12.95" customHeight="1" x14ac:dyDescent="0.2">
      <c r="A24" s="32"/>
      <c r="B24" s="33" t="s">
        <v>27</v>
      </c>
      <c r="C24" s="33"/>
      <c r="D24" s="33" t="s">
        <v>23</v>
      </c>
      <c r="E24" s="34">
        <v>2149</v>
      </c>
      <c r="F24" s="35" t="s">
        <v>28</v>
      </c>
      <c r="G24" s="36">
        <v>1</v>
      </c>
      <c r="H24" s="37">
        <v>20</v>
      </c>
      <c r="I24" s="37">
        <f>A24*H24</f>
        <v>0</v>
      </c>
      <c r="J24" s="38"/>
      <c r="K24" s="38"/>
    </row>
    <row r="25" spans="1:11" ht="12.95" customHeight="1" x14ac:dyDescent="0.2">
      <c r="A25" s="32"/>
      <c r="B25" s="33" t="s">
        <v>29</v>
      </c>
      <c r="C25" s="33"/>
      <c r="D25" s="33" t="s">
        <v>23</v>
      </c>
      <c r="E25" s="14">
        <v>4272</v>
      </c>
      <c r="F25" s="35" t="s">
        <v>28</v>
      </c>
      <c r="G25" s="36">
        <v>1</v>
      </c>
      <c r="H25" s="37">
        <v>20</v>
      </c>
      <c r="I25" s="37">
        <f>A25*H25</f>
        <v>0</v>
      </c>
      <c r="J25" s="38"/>
      <c r="K25" s="38"/>
    </row>
    <row r="26" spans="1:11" ht="12.95" customHeight="1" x14ac:dyDescent="0.2">
      <c r="A26" s="32"/>
      <c r="B26" s="33" t="s">
        <v>371</v>
      </c>
      <c r="C26" s="33"/>
      <c r="D26" s="33" t="s">
        <v>224</v>
      </c>
      <c r="E26" s="34">
        <v>5484</v>
      </c>
      <c r="F26" s="39" t="s">
        <v>21</v>
      </c>
      <c r="G26" s="36">
        <v>2</v>
      </c>
      <c r="H26" s="37">
        <v>40</v>
      </c>
      <c r="I26" s="37">
        <f>A26*H26</f>
        <v>0</v>
      </c>
      <c r="J26" s="38"/>
      <c r="K26" s="38"/>
    </row>
    <row r="27" spans="1:11" ht="12.95" customHeight="1" x14ac:dyDescent="0.2">
      <c r="A27" s="32"/>
      <c r="B27" s="33" t="s">
        <v>259</v>
      </c>
      <c r="C27" s="33"/>
      <c r="D27" s="33" t="s">
        <v>224</v>
      </c>
      <c r="E27" s="14">
        <v>5453</v>
      </c>
      <c r="F27" s="35" t="s">
        <v>18</v>
      </c>
      <c r="G27" s="36">
        <v>2</v>
      </c>
      <c r="H27" s="37">
        <v>40</v>
      </c>
      <c r="I27" s="37">
        <f>A27*H27</f>
        <v>0</v>
      </c>
      <c r="J27" s="38"/>
      <c r="K27" s="38"/>
    </row>
    <row r="28" spans="1:11" ht="12.95" customHeight="1" x14ac:dyDescent="0.2">
      <c r="A28" s="32"/>
      <c r="B28" s="33" t="s">
        <v>300</v>
      </c>
      <c r="C28" s="33"/>
      <c r="D28" s="33" t="s">
        <v>299</v>
      </c>
      <c r="E28" s="34">
        <v>5678</v>
      </c>
      <c r="F28" s="35" t="s">
        <v>181</v>
      </c>
      <c r="G28" s="36">
        <v>5</v>
      </c>
      <c r="H28" s="37">
        <v>85</v>
      </c>
      <c r="I28" s="37">
        <f>A28*H28</f>
        <v>0</v>
      </c>
      <c r="J28" s="38"/>
      <c r="K28" s="38"/>
    </row>
    <row r="29" spans="1:11" ht="12.95" customHeight="1" x14ac:dyDescent="0.2">
      <c r="A29" s="32"/>
      <c r="B29" s="33" t="s">
        <v>314</v>
      </c>
      <c r="C29" s="33"/>
      <c r="D29" s="33" t="s">
        <v>315</v>
      </c>
      <c r="E29" s="14">
        <v>5815</v>
      </c>
      <c r="F29" s="35" t="s">
        <v>28</v>
      </c>
      <c r="G29" s="36">
        <v>1</v>
      </c>
      <c r="H29" s="37">
        <v>22</v>
      </c>
      <c r="I29" s="37">
        <f>A29*H29</f>
        <v>0</v>
      </c>
      <c r="J29" s="38"/>
      <c r="K29" s="38"/>
    </row>
    <row r="30" spans="1:11" ht="12.95" customHeight="1" x14ac:dyDescent="0.2">
      <c r="A30" s="32"/>
      <c r="B30" s="33" t="s">
        <v>30</v>
      </c>
      <c r="C30" s="33"/>
      <c r="D30" s="33" t="s">
        <v>31</v>
      </c>
      <c r="E30" s="34">
        <v>1121</v>
      </c>
      <c r="F30" s="35" t="s">
        <v>21</v>
      </c>
      <c r="G30" s="36">
        <v>6</v>
      </c>
      <c r="H30" s="37">
        <v>96</v>
      </c>
      <c r="I30" s="37">
        <f>A30*H30</f>
        <v>0</v>
      </c>
      <c r="J30" s="38"/>
      <c r="K30" s="38"/>
    </row>
    <row r="31" spans="1:11" ht="12.95" customHeight="1" x14ac:dyDescent="0.2">
      <c r="A31" s="32"/>
      <c r="B31" s="33" t="s">
        <v>32</v>
      </c>
      <c r="C31" s="33"/>
      <c r="D31" s="33" t="s">
        <v>33</v>
      </c>
      <c r="E31" s="14">
        <v>2455</v>
      </c>
      <c r="F31" s="35" t="s">
        <v>21</v>
      </c>
      <c r="G31" s="36">
        <v>5</v>
      </c>
      <c r="H31" s="37">
        <v>135</v>
      </c>
      <c r="I31" s="37">
        <f>A31*H31</f>
        <v>0</v>
      </c>
      <c r="J31" s="38"/>
      <c r="K31" s="38"/>
    </row>
    <row r="32" spans="1:11" ht="12.95" customHeight="1" x14ac:dyDescent="0.2">
      <c r="A32" s="32"/>
      <c r="B32" s="33" t="s">
        <v>34</v>
      </c>
      <c r="C32" s="33"/>
      <c r="D32" s="33" t="s">
        <v>35</v>
      </c>
      <c r="E32" s="34">
        <v>4444</v>
      </c>
      <c r="F32" s="35" t="s">
        <v>21</v>
      </c>
      <c r="G32" s="36">
        <v>1</v>
      </c>
      <c r="H32" s="37">
        <v>27</v>
      </c>
      <c r="I32" s="37">
        <f>A32*H32</f>
        <v>0</v>
      </c>
      <c r="J32" s="38"/>
      <c r="K32" s="38"/>
    </row>
    <row r="33" spans="1:11" ht="12.95" customHeight="1" x14ac:dyDescent="0.2">
      <c r="A33" s="32"/>
      <c r="B33" s="33" t="s">
        <v>36</v>
      </c>
      <c r="C33" s="33"/>
      <c r="D33" s="33" t="s">
        <v>37</v>
      </c>
      <c r="E33" s="14">
        <v>923</v>
      </c>
      <c r="F33" s="35" t="s">
        <v>21</v>
      </c>
      <c r="G33" s="36">
        <v>6</v>
      </c>
      <c r="H33" s="37">
        <v>90</v>
      </c>
      <c r="I33" s="37">
        <f>A33*H33</f>
        <v>0</v>
      </c>
      <c r="J33" s="38"/>
      <c r="K33" s="38"/>
    </row>
    <row r="34" spans="1:11" ht="12.95" customHeight="1" x14ac:dyDescent="0.2">
      <c r="A34" s="32"/>
      <c r="B34" s="33" t="s">
        <v>38</v>
      </c>
      <c r="C34" s="33"/>
      <c r="D34" s="33" t="s">
        <v>39</v>
      </c>
      <c r="E34" s="34">
        <v>66</v>
      </c>
      <c r="F34" s="35" t="s">
        <v>234</v>
      </c>
      <c r="G34" s="36">
        <v>3</v>
      </c>
      <c r="H34" s="37">
        <v>78</v>
      </c>
      <c r="I34" s="37">
        <f>A34*H34</f>
        <v>0</v>
      </c>
      <c r="J34" s="38"/>
      <c r="K34" s="38"/>
    </row>
    <row r="35" spans="1:11" ht="12.95" customHeight="1" x14ac:dyDescent="0.2">
      <c r="A35" s="32"/>
      <c r="B35" s="33" t="s">
        <v>227</v>
      </c>
      <c r="C35" s="33"/>
      <c r="D35" s="33" t="s">
        <v>39</v>
      </c>
      <c r="E35" s="14">
        <v>5214</v>
      </c>
      <c r="F35" s="35" t="s">
        <v>234</v>
      </c>
      <c r="G35" s="36">
        <v>1</v>
      </c>
      <c r="H35" s="37">
        <v>26</v>
      </c>
      <c r="I35" s="37">
        <f>A35*H35</f>
        <v>0</v>
      </c>
      <c r="J35" s="38"/>
      <c r="K35" s="38"/>
    </row>
    <row r="36" spans="1:11" ht="12.95" customHeight="1" x14ac:dyDescent="0.2">
      <c r="A36" s="32"/>
      <c r="B36" s="33" t="s">
        <v>40</v>
      </c>
      <c r="C36" s="33"/>
      <c r="D36" s="33" t="s">
        <v>39</v>
      </c>
      <c r="E36" s="34">
        <v>2654</v>
      </c>
      <c r="F36" s="35" t="s">
        <v>234</v>
      </c>
      <c r="G36" s="36">
        <v>1</v>
      </c>
      <c r="H36" s="37">
        <v>26</v>
      </c>
      <c r="I36" s="37">
        <f>A36*H36</f>
        <v>0</v>
      </c>
      <c r="J36" s="38"/>
      <c r="K36" s="38"/>
    </row>
    <row r="37" spans="1:11" ht="12.95" customHeight="1" x14ac:dyDescent="0.2">
      <c r="A37" s="32"/>
      <c r="B37" s="33" t="s">
        <v>258</v>
      </c>
      <c r="C37" s="33"/>
      <c r="D37" s="33" t="s">
        <v>237</v>
      </c>
      <c r="E37" s="14">
        <v>5454</v>
      </c>
      <c r="F37" s="35" t="s">
        <v>261</v>
      </c>
      <c r="G37" s="36">
        <v>1</v>
      </c>
      <c r="H37" s="37">
        <v>22</v>
      </c>
      <c r="I37" s="37">
        <f>A37*H37</f>
        <v>0</v>
      </c>
      <c r="J37" s="38"/>
      <c r="K37" s="38"/>
    </row>
    <row r="38" spans="1:11" ht="12.95" customHeight="1" x14ac:dyDescent="0.2">
      <c r="A38" s="32"/>
      <c r="B38" s="33" t="s">
        <v>202</v>
      </c>
      <c r="C38" s="33"/>
      <c r="D38" s="33" t="s">
        <v>23</v>
      </c>
      <c r="E38" s="34">
        <v>5139</v>
      </c>
      <c r="F38" s="35" t="s">
        <v>28</v>
      </c>
      <c r="G38" s="36">
        <v>3</v>
      </c>
      <c r="H38" s="37">
        <v>39</v>
      </c>
      <c r="I38" s="37">
        <f>A38*H38</f>
        <v>0</v>
      </c>
      <c r="J38" s="38"/>
      <c r="K38" s="38"/>
    </row>
    <row r="39" spans="1:11" ht="12.95" customHeight="1" x14ac:dyDescent="0.2">
      <c r="A39" s="32"/>
      <c r="B39" s="33" t="s">
        <v>303</v>
      </c>
      <c r="C39" s="33"/>
      <c r="D39" s="33" t="s">
        <v>237</v>
      </c>
      <c r="E39" s="14">
        <v>5720</v>
      </c>
      <c r="F39" s="35" t="s">
        <v>21</v>
      </c>
      <c r="G39" s="36">
        <v>1</v>
      </c>
      <c r="H39" s="37">
        <v>20</v>
      </c>
      <c r="I39" s="37">
        <f>A39*H39</f>
        <v>0</v>
      </c>
      <c r="J39" s="38"/>
      <c r="K39" s="38"/>
    </row>
    <row r="40" spans="1:11" ht="12.95" customHeight="1" x14ac:dyDescent="0.2">
      <c r="A40" s="32"/>
      <c r="B40" s="33" t="s">
        <v>223</v>
      </c>
      <c r="C40" s="33"/>
      <c r="D40" s="33" t="s">
        <v>224</v>
      </c>
      <c r="E40" s="34">
        <v>5230</v>
      </c>
      <c r="F40" s="35" t="s">
        <v>21</v>
      </c>
      <c r="G40" s="36">
        <v>2</v>
      </c>
      <c r="H40" s="37">
        <v>30</v>
      </c>
      <c r="I40" s="37">
        <f>A40*H40</f>
        <v>0</v>
      </c>
      <c r="J40" s="38"/>
      <c r="K40" s="38"/>
    </row>
    <row r="41" spans="1:11" ht="12.95" customHeight="1" x14ac:dyDescent="0.2">
      <c r="A41" s="32"/>
      <c r="B41" s="33" t="s">
        <v>372</v>
      </c>
      <c r="C41" s="33"/>
      <c r="D41" s="33" t="s">
        <v>373</v>
      </c>
      <c r="E41" s="14">
        <v>5878</v>
      </c>
      <c r="F41" s="39" t="s">
        <v>158</v>
      </c>
      <c r="G41" s="36">
        <v>2</v>
      </c>
      <c r="H41" s="37">
        <v>37</v>
      </c>
      <c r="I41" s="37">
        <f>A41*H41</f>
        <v>0</v>
      </c>
      <c r="J41" s="38"/>
      <c r="K41" s="38"/>
    </row>
    <row r="42" spans="1:11" ht="12.95" customHeight="1" x14ac:dyDescent="0.2">
      <c r="A42" s="32"/>
      <c r="B42" s="33" t="s">
        <v>279</v>
      </c>
      <c r="C42" s="33"/>
      <c r="D42" s="33" t="s">
        <v>224</v>
      </c>
      <c r="E42" s="34">
        <v>5575</v>
      </c>
      <c r="F42" s="35" t="s">
        <v>280</v>
      </c>
      <c r="G42" s="36">
        <v>2</v>
      </c>
      <c r="H42" s="37">
        <f>(Tabelle1[[#This Row],[ca. Anzahl
Titel pro Jahr]]*21.3)</f>
        <v>42.6</v>
      </c>
      <c r="I42" s="37">
        <f>A42*H42</f>
        <v>0</v>
      </c>
      <c r="J42" s="38"/>
      <c r="K42" s="38"/>
    </row>
    <row r="43" spans="1:11" ht="12.95" customHeight="1" x14ac:dyDescent="0.2">
      <c r="A43" s="32"/>
      <c r="B43" s="33" t="s">
        <v>41</v>
      </c>
      <c r="C43" s="33"/>
      <c r="D43" s="33" t="s">
        <v>42</v>
      </c>
      <c r="E43" s="14">
        <v>1199</v>
      </c>
      <c r="F43" s="35" t="s">
        <v>18</v>
      </c>
      <c r="G43" s="36">
        <v>2</v>
      </c>
      <c r="H43" s="37">
        <v>30</v>
      </c>
      <c r="I43" s="37">
        <f>A43*H43</f>
        <v>0</v>
      </c>
      <c r="J43" s="38"/>
      <c r="K43" s="38"/>
    </row>
    <row r="44" spans="1:11" ht="12.95" customHeight="1" x14ac:dyDescent="0.2">
      <c r="A44" s="32"/>
      <c r="B44" s="33" t="s">
        <v>43</v>
      </c>
      <c r="C44" s="33"/>
      <c r="D44" s="33" t="s">
        <v>44</v>
      </c>
      <c r="E44" s="34">
        <v>2567</v>
      </c>
      <c r="F44" s="35" t="s">
        <v>18</v>
      </c>
      <c r="G44" s="36">
        <v>1</v>
      </c>
      <c r="H44" s="37">
        <v>22</v>
      </c>
      <c r="I44" s="37">
        <f>A44*H44</f>
        <v>0</v>
      </c>
      <c r="J44" s="38"/>
      <c r="K44" s="38"/>
    </row>
    <row r="45" spans="1:11" ht="12.95" customHeight="1" x14ac:dyDescent="0.2">
      <c r="A45" s="32"/>
      <c r="B45" s="33" t="s">
        <v>45</v>
      </c>
      <c r="C45" s="33"/>
      <c r="D45" s="33" t="s">
        <v>16</v>
      </c>
      <c r="E45" s="14">
        <v>2280</v>
      </c>
      <c r="F45" s="35" t="s">
        <v>21</v>
      </c>
      <c r="G45" s="36">
        <v>1</v>
      </c>
      <c r="H45" s="37">
        <v>18</v>
      </c>
      <c r="I45" s="37">
        <f>A45*H45</f>
        <v>0</v>
      </c>
      <c r="J45" s="38"/>
      <c r="K45" s="38"/>
    </row>
    <row r="46" spans="1:11" ht="12.95" customHeight="1" x14ac:dyDescent="0.2">
      <c r="A46" s="32"/>
      <c r="B46" s="33" t="s">
        <v>260</v>
      </c>
      <c r="C46" s="33"/>
      <c r="D46" s="33" t="s">
        <v>54</v>
      </c>
      <c r="E46" s="34">
        <v>5401</v>
      </c>
      <c r="F46" s="35" t="s">
        <v>145</v>
      </c>
      <c r="G46" s="36">
        <v>2</v>
      </c>
      <c r="H46" s="37">
        <v>26</v>
      </c>
      <c r="I46" s="37">
        <f>A46*H46</f>
        <v>0</v>
      </c>
      <c r="J46" s="38"/>
      <c r="K46" s="38"/>
    </row>
    <row r="47" spans="1:11" ht="12.95" customHeight="1" x14ac:dyDescent="0.2">
      <c r="A47" s="32"/>
      <c r="B47" s="33" t="s">
        <v>316</v>
      </c>
      <c r="C47" s="33"/>
      <c r="D47" s="33" t="s">
        <v>317</v>
      </c>
      <c r="E47" s="14">
        <v>5807</v>
      </c>
      <c r="F47" s="35" t="s">
        <v>321</v>
      </c>
      <c r="G47" s="36">
        <v>1</v>
      </c>
      <c r="H47" s="37">
        <v>20</v>
      </c>
      <c r="I47" s="37">
        <f>A47*H47</f>
        <v>0</v>
      </c>
      <c r="J47" s="38"/>
      <c r="K47" s="38"/>
    </row>
    <row r="48" spans="1:11" ht="12.95" customHeight="1" x14ac:dyDescent="0.2">
      <c r="A48" s="32"/>
      <c r="B48" s="33" t="s">
        <v>46</v>
      </c>
      <c r="C48" s="33"/>
      <c r="D48" s="33" t="s">
        <v>35</v>
      </c>
      <c r="E48" s="34">
        <v>890</v>
      </c>
      <c r="F48" s="35" t="s">
        <v>21</v>
      </c>
      <c r="G48" s="36">
        <v>12</v>
      </c>
      <c r="H48" s="37">
        <v>168</v>
      </c>
      <c r="I48" s="37">
        <f>A48*H48</f>
        <v>0</v>
      </c>
      <c r="J48" s="38"/>
      <c r="K48" s="38"/>
    </row>
    <row r="49" spans="1:11" ht="12.95" customHeight="1" x14ac:dyDescent="0.2">
      <c r="A49" s="32"/>
      <c r="B49" s="33" t="s">
        <v>374</v>
      </c>
      <c r="C49" s="33"/>
      <c r="D49" s="33" t="s">
        <v>31</v>
      </c>
      <c r="E49" s="14">
        <v>5200</v>
      </c>
      <c r="F49" s="39" t="s">
        <v>21</v>
      </c>
      <c r="G49" s="36">
        <v>4</v>
      </c>
      <c r="H49" s="37">
        <v>60</v>
      </c>
      <c r="I49" s="37">
        <f>A49*H49</f>
        <v>0</v>
      </c>
      <c r="J49" s="38"/>
      <c r="K49" s="38"/>
    </row>
    <row r="50" spans="1:11" ht="12.95" customHeight="1" x14ac:dyDescent="0.2">
      <c r="A50" s="32"/>
      <c r="B50" s="33" t="s">
        <v>284</v>
      </c>
      <c r="C50" s="33"/>
      <c r="D50" s="33" t="s">
        <v>35</v>
      </c>
      <c r="E50" s="34">
        <v>5543</v>
      </c>
      <c r="F50" s="35" t="s">
        <v>21</v>
      </c>
      <c r="G50" s="36">
        <v>6</v>
      </c>
      <c r="H50" s="37">
        <f>(Tabelle1[[#This Row],[ca. Anzahl
Titel pro Jahr]]*19.3)</f>
        <v>115.80000000000001</v>
      </c>
      <c r="I50" s="37">
        <f>A50*H50</f>
        <v>0</v>
      </c>
      <c r="J50" s="38"/>
      <c r="K50" s="38"/>
    </row>
    <row r="51" spans="1:11" ht="12.95" customHeight="1" x14ac:dyDescent="0.2">
      <c r="A51" s="32"/>
      <c r="B51" s="33" t="s">
        <v>47</v>
      </c>
      <c r="C51" s="33"/>
      <c r="D51" s="33" t="s">
        <v>35</v>
      </c>
      <c r="E51" s="14">
        <v>4499</v>
      </c>
      <c r="F51" s="35" t="s">
        <v>21</v>
      </c>
      <c r="G51" s="36">
        <v>6</v>
      </c>
      <c r="H51" s="37">
        <v>114</v>
      </c>
      <c r="I51" s="37">
        <f>A51*H51</f>
        <v>0</v>
      </c>
      <c r="J51" s="38"/>
      <c r="K51" s="38"/>
    </row>
    <row r="52" spans="1:11" ht="12.95" customHeight="1" x14ac:dyDescent="0.2">
      <c r="A52" s="32"/>
      <c r="B52" s="33" t="s">
        <v>48</v>
      </c>
      <c r="C52" s="33"/>
      <c r="D52" s="33" t="s">
        <v>35</v>
      </c>
      <c r="E52" s="34">
        <v>4446</v>
      </c>
      <c r="F52" s="35" t="s">
        <v>21</v>
      </c>
      <c r="G52" s="36">
        <v>6</v>
      </c>
      <c r="H52" s="37">
        <v>102</v>
      </c>
      <c r="I52" s="37">
        <f>A52*H52</f>
        <v>0</v>
      </c>
      <c r="J52" s="38"/>
      <c r="K52" s="38"/>
    </row>
    <row r="53" spans="1:11" ht="12.95" customHeight="1" x14ac:dyDescent="0.2">
      <c r="A53" s="32"/>
      <c r="B53" s="33" t="s">
        <v>281</v>
      </c>
      <c r="C53" s="33"/>
      <c r="D53" s="33" t="s">
        <v>35</v>
      </c>
      <c r="E53" s="14">
        <v>4447</v>
      </c>
      <c r="F53" s="35" t="s">
        <v>21</v>
      </c>
      <c r="G53" s="36">
        <v>4</v>
      </c>
      <c r="H53" s="37">
        <v>76</v>
      </c>
      <c r="I53" s="37">
        <f>A53*H53</f>
        <v>0</v>
      </c>
      <c r="J53" s="38"/>
      <c r="K53" s="38"/>
    </row>
    <row r="54" spans="1:11" ht="12.95" customHeight="1" x14ac:dyDescent="0.2">
      <c r="A54" s="32"/>
      <c r="B54" s="33" t="s">
        <v>282</v>
      </c>
      <c r="C54" s="33"/>
      <c r="D54" s="33" t="s">
        <v>35</v>
      </c>
      <c r="E54" s="34">
        <v>4448</v>
      </c>
      <c r="F54" s="35" t="s">
        <v>21</v>
      </c>
      <c r="G54" s="36">
        <v>6</v>
      </c>
      <c r="H54" s="37">
        <v>120</v>
      </c>
      <c r="I54" s="37">
        <f>A54*H54</f>
        <v>0</v>
      </c>
      <c r="J54" s="38"/>
      <c r="K54" s="38"/>
    </row>
    <row r="55" spans="1:11" ht="12.95" customHeight="1" x14ac:dyDescent="0.2">
      <c r="A55" s="32"/>
      <c r="B55" s="33" t="s">
        <v>283</v>
      </c>
      <c r="C55" s="33"/>
      <c r="D55" s="33" t="s">
        <v>35</v>
      </c>
      <c r="E55" s="14">
        <v>4449</v>
      </c>
      <c r="F55" s="35" t="s">
        <v>21</v>
      </c>
      <c r="G55" s="36">
        <v>6</v>
      </c>
      <c r="H55" s="37">
        <v>114</v>
      </c>
      <c r="I55" s="37">
        <f>A55*H55</f>
        <v>0</v>
      </c>
      <c r="J55" s="38"/>
      <c r="K55" s="38"/>
    </row>
    <row r="56" spans="1:11" ht="12.95" customHeight="1" x14ac:dyDescent="0.2">
      <c r="A56" s="32"/>
      <c r="B56" s="33" t="s">
        <v>49</v>
      </c>
      <c r="C56" s="33"/>
      <c r="D56" s="33" t="s">
        <v>50</v>
      </c>
      <c r="E56" s="34">
        <v>4418</v>
      </c>
      <c r="F56" s="35" t="s">
        <v>18</v>
      </c>
      <c r="G56" s="36">
        <v>3</v>
      </c>
      <c r="H56" s="37">
        <v>51</v>
      </c>
      <c r="I56" s="37">
        <f>A56*H56</f>
        <v>0</v>
      </c>
      <c r="J56" s="38"/>
      <c r="K56" s="38"/>
    </row>
    <row r="57" spans="1:11" ht="12.95" customHeight="1" x14ac:dyDescent="0.2">
      <c r="A57" s="32"/>
      <c r="B57" s="33" t="s">
        <v>318</v>
      </c>
      <c r="C57" s="33"/>
      <c r="D57" s="33" t="s">
        <v>319</v>
      </c>
      <c r="E57" s="14">
        <v>5637</v>
      </c>
      <c r="F57" s="35" t="s">
        <v>320</v>
      </c>
      <c r="G57" s="36">
        <v>2</v>
      </c>
      <c r="H57" s="37">
        <v>43</v>
      </c>
      <c r="I57" s="37">
        <f>A57*H57</f>
        <v>0</v>
      </c>
      <c r="J57" s="38"/>
      <c r="K57" s="38"/>
    </row>
    <row r="58" spans="1:11" ht="12.95" customHeight="1" x14ac:dyDescent="0.2">
      <c r="A58" s="32"/>
      <c r="B58" s="33" t="s">
        <v>51</v>
      </c>
      <c r="C58" s="33"/>
      <c r="D58" s="33" t="s">
        <v>37</v>
      </c>
      <c r="E58" s="34">
        <v>4960</v>
      </c>
      <c r="F58" s="35" t="s">
        <v>21</v>
      </c>
      <c r="G58" s="36">
        <v>2</v>
      </c>
      <c r="H58" s="37">
        <v>150</v>
      </c>
      <c r="I58" s="37">
        <f>A58*H58</f>
        <v>0</v>
      </c>
      <c r="J58" s="38"/>
      <c r="K58" s="38"/>
    </row>
    <row r="59" spans="1:11" ht="12.95" customHeight="1" x14ac:dyDescent="0.2">
      <c r="A59" s="32"/>
      <c r="B59" s="33" t="s">
        <v>52</v>
      </c>
      <c r="C59" s="33"/>
      <c r="D59" s="33" t="s">
        <v>39</v>
      </c>
      <c r="E59" s="14">
        <v>113</v>
      </c>
      <c r="F59" s="35" t="s">
        <v>234</v>
      </c>
      <c r="G59" s="36">
        <v>1</v>
      </c>
      <c r="H59" s="37">
        <v>26</v>
      </c>
      <c r="I59" s="37">
        <f>A59*H59</f>
        <v>0</v>
      </c>
      <c r="J59" s="38"/>
      <c r="K59" s="38"/>
    </row>
    <row r="60" spans="1:11" ht="12.95" customHeight="1" x14ac:dyDescent="0.2">
      <c r="A60" s="32"/>
      <c r="B60" s="33" t="s">
        <v>298</v>
      </c>
      <c r="C60" s="33"/>
      <c r="D60" s="33" t="s">
        <v>299</v>
      </c>
      <c r="E60" s="34">
        <v>5677</v>
      </c>
      <c r="F60" s="35" t="s">
        <v>21</v>
      </c>
      <c r="G60" s="36">
        <v>3</v>
      </c>
      <c r="H60" s="37">
        <v>67</v>
      </c>
      <c r="I60" s="37">
        <f>A60*H60</f>
        <v>0</v>
      </c>
      <c r="J60" s="38"/>
      <c r="K60" s="38"/>
    </row>
    <row r="61" spans="1:11" ht="12.95" customHeight="1" x14ac:dyDescent="0.2">
      <c r="A61" s="32"/>
      <c r="B61" s="33" t="s">
        <v>53</v>
      </c>
      <c r="C61" s="33"/>
      <c r="D61" s="33" t="s">
        <v>54</v>
      </c>
      <c r="E61" s="14">
        <v>4365</v>
      </c>
      <c r="F61" s="35" t="s">
        <v>55</v>
      </c>
      <c r="G61" s="36">
        <v>1</v>
      </c>
      <c r="H61" s="37">
        <v>17</v>
      </c>
      <c r="I61" s="37">
        <f>A61*H61</f>
        <v>0</v>
      </c>
      <c r="J61" s="38"/>
      <c r="K61" s="38"/>
    </row>
    <row r="62" spans="1:11" ht="12.95" customHeight="1" x14ac:dyDescent="0.2">
      <c r="A62" s="32"/>
      <c r="B62" s="33" t="s">
        <v>225</v>
      </c>
      <c r="C62" s="33"/>
      <c r="D62" s="33" t="s">
        <v>23</v>
      </c>
      <c r="E62" s="34">
        <v>5226</v>
      </c>
      <c r="F62" s="35" t="s">
        <v>226</v>
      </c>
      <c r="G62" s="36">
        <v>1</v>
      </c>
      <c r="H62" s="37">
        <v>17</v>
      </c>
      <c r="I62" s="37">
        <f>A62*H62</f>
        <v>0</v>
      </c>
      <c r="J62" s="38"/>
      <c r="K62" s="38"/>
    </row>
    <row r="63" spans="1:11" ht="12.95" customHeight="1" x14ac:dyDescent="0.2">
      <c r="A63" s="32"/>
      <c r="B63" s="33" t="s">
        <v>302</v>
      </c>
      <c r="C63" s="33"/>
      <c r="D63" s="33" t="s">
        <v>237</v>
      </c>
      <c r="E63" s="14">
        <v>5719</v>
      </c>
      <c r="F63" s="35" t="s">
        <v>261</v>
      </c>
      <c r="G63" s="36">
        <v>1</v>
      </c>
      <c r="H63" s="37">
        <v>25</v>
      </c>
      <c r="I63" s="37">
        <f>A63*H63</f>
        <v>0</v>
      </c>
      <c r="J63" s="38"/>
      <c r="K63" s="38"/>
    </row>
    <row r="64" spans="1:11" ht="12.95" customHeight="1" x14ac:dyDescent="0.2">
      <c r="A64" s="32"/>
      <c r="B64" s="33" t="s">
        <v>56</v>
      </c>
      <c r="C64" s="33"/>
      <c r="D64" s="33" t="s">
        <v>20</v>
      </c>
      <c r="E64" s="34">
        <v>310</v>
      </c>
      <c r="F64" s="35" t="s">
        <v>236</v>
      </c>
      <c r="G64" s="36">
        <v>1</v>
      </c>
      <c r="H64" s="37">
        <v>18</v>
      </c>
      <c r="I64" s="37">
        <f>A64*H64</f>
        <v>0</v>
      </c>
      <c r="J64" s="38"/>
      <c r="K64" s="38"/>
    </row>
    <row r="65" spans="1:11" ht="12.95" customHeight="1" x14ac:dyDescent="0.2">
      <c r="A65" s="32"/>
      <c r="B65" s="33" t="s">
        <v>301</v>
      </c>
      <c r="C65" s="33"/>
      <c r="D65" s="33" t="s">
        <v>54</v>
      </c>
      <c r="E65" s="14">
        <v>5696</v>
      </c>
      <c r="F65" s="35" t="s">
        <v>297</v>
      </c>
      <c r="G65" s="36">
        <v>3</v>
      </c>
      <c r="H65" s="37">
        <v>33</v>
      </c>
      <c r="I65" s="37">
        <f>A65*H65</f>
        <v>0</v>
      </c>
      <c r="J65" s="38"/>
      <c r="K65" s="38"/>
    </row>
    <row r="66" spans="1:11" ht="12.95" customHeight="1" x14ac:dyDescent="0.2">
      <c r="A66" s="12"/>
      <c r="B66" s="13"/>
      <c r="C66" s="13"/>
      <c r="D66" s="13"/>
      <c r="E66" s="14"/>
      <c r="G66" s="15"/>
      <c r="H66" s="16"/>
      <c r="I66" s="16"/>
      <c r="J66" s="17"/>
      <c r="K66" s="17"/>
    </row>
    <row r="67" spans="1:11" ht="12.95" customHeight="1" x14ac:dyDescent="0.2">
      <c r="A67" s="12"/>
      <c r="B67" s="13"/>
      <c r="C67" s="13"/>
      <c r="D67" s="13"/>
      <c r="E67" s="14"/>
      <c r="G67" s="15"/>
      <c r="H67" s="29" t="s">
        <v>215</v>
      </c>
      <c r="I67" s="24">
        <f>SUM(I12:I65)</f>
        <v>0</v>
      </c>
      <c r="J67" s="17"/>
      <c r="K67" s="18"/>
    </row>
    <row r="68" spans="1:11" ht="12.95" customHeight="1" x14ac:dyDescent="0.2">
      <c r="A68" s="12"/>
      <c r="B68" s="13"/>
      <c r="C68" s="13"/>
      <c r="D68" s="13"/>
      <c r="E68" s="14"/>
      <c r="G68" s="15"/>
      <c r="H68" s="29"/>
      <c r="I68" s="24"/>
      <c r="J68" s="17"/>
      <c r="K68" s="18"/>
    </row>
    <row r="69" spans="1:11" ht="12.95" customHeight="1" x14ac:dyDescent="0.2">
      <c r="A69" s="12"/>
      <c r="B69" s="13"/>
      <c r="C69" s="13"/>
      <c r="D69" s="13"/>
      <c r="E69" s="14"/>
      <c r="G69" s="15"/>
      <c r="H69" s="29"/>
      <c r="I69" s="24"/>
      <c r="J69" s="17"/>
      <c r="K69" s="18"/>
    </row>
    <row r="70" spans="1:11" ht="18" customHeight="1" x14ac:dyDescent="0.2">
      <c r="A70" s="45" t="s">
        <v>217</v>
      </c>
      <c r="B70" s="46"/>
      <c r="C70" s="46"/>
      <c r="D70" s="46"/>
      <c r="E70" s="46"/>
      <c r="F70" s="46"/>
      <c r="G70" s="46"/>
      <c r="H70" s="46"/>
      <c r="I70" s="46"/>
      <c r="J70" s="46"/>
      <c r="K70" s="47"/>
    </row>
    <row r="71" spans="1:11" s="11" customFormat="1" ht="45" customHeight="1" x14ac:dyDescent="0.2">
      <c r="A71" s="26" t="s">
        <v>5</v>
      </c>
      <c r="B71" s="7" t="s">
        <v>6</v>
      </c>
      <c r="C71" s="7" t="s">
        <v>233</v>
      </c>
      <c r="D71" s="8" t="s">
        <v>7</v>
      </c>
      <c r="E71" s="9" t="s">
        <v>8</v>
      </c>
      <c r="F71" s="8" t="s">
        <v>9</v>
      </c>
      <c r="G71" s="10" t="s">
        <v>10</v>
      </c>
      <c r="H71" s="9" t="s">
        <v>11</v>
      </c>
      <c r="I71" s="10" t="s">
        <v>12</v>
      </c>
      <c r="J71" s="10" t="s">
        <v>13</v>
      </c>
      <c r="K71" s="10" t="s">
        <v>14</v>
      </c>
    </row>
    <row r="72" spans="1:11" ht="12.95" customHeight="1" x14ac:dyDescent="0.2">
      <c r="A72" s="32"/>
      <c r="B72" s="33" t="s">
        <v>238</v>
      </c>
      <c r="C72" s="33"/>
      <c r="D72" s="33" t="s">
        <v>239</v>
      </c>
      <c r="E72" s="34">
        <v>5332</v>
      </c>
      <c r="F72" s="35" t="s">
        <v>145</v>
      </c>
      <c r="G72" s="36">
        <v>2</v>
      </c>
      <c r="H72" s="37">
        <f>(14.7*Tabelle2[[#This Row],[ca. Anzahl
Titel pro Jahr]])</f>
        <v>29.4</v>
      </c>
      <c r="I72" s="37">
        <f>A72*H72</f>
        <v>0</v>
      </c>
      <c r="J72" s="40"/>
      <c r="K72" s="40"/>
    </row>
    <row r="73" spans="1:11" ht="12.95" customHeight="1" x14ac:dyDescent="0.2">
      <c r="A73" s="32"/>
      <c r="B73" s="33" t="s">
        <v>265</v>
      </c>
      <c r="C73" s="33"/>
      <c r="D73" s="33" t="s">
        <v>229</v>
      </c>
      <c r="E73" s="34">
        <v>5400</v>
      </c>
      <c r="F73" s="35" t="s">
        <v>268</v>
      </c>
      <c r="G73" s="36">
        <v>2</v>
      </c>
      <c r="H73" s="37">
        <f>(25.3*Tabelle2[[#This Row],[ca. Anzahl
Titel pro Jahr]])</f>
        <v>50.6</v>
      </c>
      <c r="I73" s="37">
        <f>A73*H73</f>
        <v>0</v>
      </c>
      <c r="J73" s="40"/>
      <c r="K73" s="40"/>
    </row>
    <row r="74" spans="1:11" ht="12.95" customHeight="1" x14ac:dyDescent="0.2">
      <c r="A74" s="32"/>
      <c r="B74" s="33" t="s">
        <v>375</v>
      </c>
      <c r="C74" s="33"/>
      <c r="D74" s="33" t="s">
        <v>16</v>
      </c>
      <c r="E74" s="34">
        <v>5875</v>
      </c>
      <c r="F74" s="39" t="s">
        <v>21</v>
      </c>
      <c r="G74" s="36">
        <v>1</v>
      </c>
      <c r="H74" s="37">
        <v>26</v>
      </c>
      <c r="I74" s="37">
        <f>A74*H74</f>
        <v>0</v>
      </c>
      <c r="J74" s="40"/>
      <c r="K74" s="40"/>
    </row>
    <row r="75" spans="1:11" ht="12.95" customHeight="1" x14ac:dyDescent="0.2">
      <c r="A75" s="32"/>
      <c r="B75" s="33" t="s">
        <v>60</v>
      </c>
      <c r="C75" s="33"/>
      <c r="D75" s="33" t="s">
        <v>61</v>
      </c>
      <c r="E75" s="34">
        <v>2303</v>
      </c>
      <c r="F75" s="35" t="s">
        <v>18</v>
      </c>
      <c r="G75" s="36">
        <v>1</v>
      </c>
      <c r="H75" s="37">
        <v>23</v>
      </c>
      <c r="I75" s="37">
        <f>A75*H75</f>
        <v>0</v>
      </c>
      <c r="J75" s="40"/>
      <c r="K75" s="40"/>
    </row>
    <row r="76" spans="1:11" ht="12.95" customHeight="1" x14ac:dyDescent="0.2">
      <c r="A76" s="32"/>
      <c r="B76" s="33" t="s">
        <v>228</v>
      </c>
      <c r="C76" s="33"/>
      <c r="D76" s="33" t="s">
        <v>229</v>
      </c>
      <c r="E76" s="34">
        <v>5207</v>
      </c>
      <c r="F76" s="35" t="s">
        <v>18</v>
      </c>
      <c r="G76" s="36">
        <v>2</v>
      </c>
      <c r="H76" s="37">
        <f>(24.3*Tabelle2[[#This Row],[ca. Anzahl
Titel pro Jahr]])</f>
        <v>48.6</v>
      </c>
      <c r="I76" s="37">
        <f>A76*H76</f>
        <v>0</v>
      </c>
      <c r="J76" s="40"/>
      <c r="K76" s="40"/>
    </row>
    <row r="77" spans="1:11" ht="12.95" customHeight="1" x14ac:dyDescent="0.2">
      <c r="A77" s="32"/>
      <c r="B77" s="33" t="s">
        <v>62</v>
      </c>
      <c r="C77" s="33"/>
      <c r="D77" s="33" t="s">
        <v>33</v>
      </c>
      <c r="E77" s="34">
        <v>4</v>
      </c>
      <c r="F77" s="35" t="s">
        <v>18</v>
      </c>
      <c r="G77" s="36">
        <v>1</v>
      </c>
      <c r="H77" s="37">
        <f>(19.3*Tabelle2[[#This Row],[ca. Anzahl
Titel pro Jahr]])</f>
        <v>19.3</v>
      </c>
      <c r="I77" s="37">
        <f>A77*H77</f>
        <v>0</v>
      </c>
      <c r="J77" s="40"/>
      <c r="K77" s="40"/>
    </row>
    <row r="78" spans="1:11" ht="12.95" customHeight="1" x14ac:dyDescent="0.2">
      <c r="A78" s="32"/>
      <c r="B78" s="33" t="s">
        <v>63</v>
      </c>
      <c r="C78" s="33"/>
      <c r="D78" s="33" t="s">
        <v>33</v>
      </c>
      <c r="E78" s="34">
        <v>2261</v>
      </c>
      <c r="F78" s="35" t="s">
        <v>18</v>
      </c>
      <c r="G78" s="36">
        <v>1</v>
      </c>
      <c r="H78" s="37">
        <f>(15.3*Tabelle2[[#This Row],[ca. Anzahl
Titel pro Jahr]])</f>
        <v>15.3</v>
      </c>
      <c r="I78" s="37">
        <f>A78*H78</f>
        <v>0</v>
      </c>
      <c r="J78" s="40"/>
      <c r="K78" s="40"/>
    </row>
    <row r="79" spans="1:11" ht="12.95" customHeight="1" x14ac:dyDescent="0.2">
      <c r="A79" s="32"/>
      <c r="B79" s="33" t="s">
        <v>64</v>
      </c>
      <c r="C79" s="33"/>
      <c r="D79" s="33" t="s">
        <v>65</v>
      </c>
      <c r="E79" s="34">
        <v>4779</v>
      </c>
      <c r="F79" s="35" t="s">
        <v>66</v>
      </c>
      <c r="G79" s="36">
        <v>1</v>
      </c>
      <c r="H79" s="37">
        <f>(Tabelle2[[#This Row],[ca. Anzahl
Titel pro Jahr]]*11)</f>
        <v>11</v>
      </c>
      <c r="I79" s="37">
        <f>A79*H79</f>
        <v>0</v>
      </c>
      <c r="J79" s="40"/>
      <c r="K79" s="40"/>
    </row>
    <row r="80" spans="1:11" ht="12.95" customHeight="1" x14ac:dyDescent="0.2">
      <c r="A80" s="32"/>
      <c r="B80" s="33" t="s">
        <v>67</v>
      </c>
      <c r="C80" s="33"/>
      <c r="D80" s="33" t="s">
        <v>65</v>
      </c>
      <c r="E80" s="34">
        <v>4781</v>
      </c>
      <c r="F80" s="35" t="s">
        <v>66</v>
      </c>
      <c r="G80" s="36">
        <v>1</v>
      </c>
      <c r="H80" s="37">
        <f>(Tabelle2[[#This Row],[ca. Anzahl
Titel pro Jahr]]*26)</f>
        <v>26</v>
      </c>
      <c r="I80" s="37">
        <f>A80*H80</f>
        <v>0</v>
      </c>
      <c r="J80" s="40"/>
      <c r="K80" s="40"/>
    </row>
    <row r="81" spans="1:11" ht="12.95" customHeight="1" x14ac:dyDescent="0.2">
      <c r="A81" s="32"/>
      <c r="B81" s="33" t="s">
        <v>68</v>
      </c>
      <c r="C81" s="33"/>
      <c r="D81" s="33" t="s">
        <v>69</v>
      </c>
      <c r="E81" s="34">
        <v>2431</v>
      </c>
      <c r="F81" s="35" t="s">
        <v>70</v>
      </c>
      <c r="G81" s="36">
        <v>2</v>
      </c>
      <c r="H81" s="37">
        <v>26</v>
      </c>
      <c r="I81" s="37">
        <f>A81*H81</f>
        <v>0</v>
      </c>
      <c r="J81" s="40"/>
      <c r="K81" s="40"/>
    </row>
    <row r="82" spans="1:11" ht="12.95" customHeight="1" x14ac:dyDescent="0.2">
      <c r="A82" s="32"/>
      <c r="B82" s="33" t="s">
        <v>376</v>
      </c>
      <c r="C82" s="33"/>
      <c r="D82" s="33" t="s">
        <v>229</v>
      </c>
      <c r="E82" s="34">
        <v>5881</v>
      </c>
      <c r="F82" s="39" t="s">
        <v>18</v>
      </c>
      <c r="G82" s="36">
        <v>1</v>
      </c>
      <c r="H82" s="37">
        <v>26</v>
      </c>
      <c r="I82" s="37">
        <f>A82*H82</f>
        <v>0</v>
      </c>
      <c r="J82" s="40"/>
      <c r="K82" s="40"/>
    </row>
    <row r="83" spans="1:11" ht="12.95" customHeight="1" x14ac:dyDescent="0.2">
      <c r="A83" s="32"/>
      <c r="B83" s="33" t="s">
        <v>72</v>
      </c>
      <c r="C83" s="33"/>
      <c r="D83" s="33" t="s">
        <v>54</v>
      </c>
      <c r="E83" s="34">
        <v>4070</v>
      </c>
      <c r="F83" s="35" t="s">
        <v>58</v>
      </c>
      <c r="G83" s="36">
        <v>1</v>
      </c>
      <c r="H83" s="37">
        <f>(Tabelle2[[#This Row],[ca. Anzahl
Titel pro Jahr]]*10.7)</f>
        <v>10.7</v>
      </c>
      <c r="I83" s="37">
        <f>A83*H83</f>
        <v>0</v>
      </c>
      <c r="J83" s="40"/>
      <c r="K83" s="40"/>
    </row>
    <row r="84" spans="1:11" ht="12.95" customHeight="1" x14ac:dyDescent="0.2">
      <c r="A84" s="32"/>
      <c r="B84" s="33" t="s">
        <v>304</v>
      </c>
      <c r="C84" s="33"/>
      <c r="D84" s="33" t="s">
        <v>54</v>
      </c>
      <c r="E84" s="34">
        <v>5727</v>
      </c>
      <c r="F84" s="35" t="s">
        <v>58</v>
      </c>
      <c r="G84" s="36">
        <v>2</v>
      </c>
      <c r="H84" s="37">
        <v>30</v>
      </c>
      <c r="I84" s="37">
        <f>A84*H84</f>
        <v>0</v>
      </c>
      <c r="J84" s="40"/>
      <c r="K84" s="40"/>
    </row>
    <row r="85" spans="1:11" ht="12.95" customHeight="1" x14ac:dyDescent="0.2">
      <c r="A85" s="32"/>
      <c r="B85" s="33" t="s">
        <v>377</v>
      </c>
      <c r="C85" s="33"/>
      <c r="D85" s="33" t="s">
        <v>378</v>
      </c>
      <c r="E85" s="34">
        <v>5856</v>
      </c>
      <c r="F85" s="39" t="s">
        <v>414</v>
      </c>
      <c r="G85" s="36">
        <v>1</v>
      </c>
      <c r="H85" s="37">
        <v>18</v>
      </c>
      <c r="I85" s="37">
        <f>A85*H85</f>
        <v>0</v>
      </c>
      <c r="J85" s="40"/>
      <c r="K85" s="40"/>
    </row>
    <row r="86" spans="1:11" ht="12.95" customHeight="1" x14ac:dyDescent="0.2">
      <c r="A86" s="32"/>
      <c r="B86" s="33" t="s">
        <v>240</v>
      </c>
      <c r="C86" s="33"/>
      <c r="D86" s="33" t="s">
        <v>231</v>
      </c>
      <c r="E86" s="34">
        <v>5301</v>
      </c>
      <c r="F86" s="35" t="s">
        <v>28</v>
      </c>
      <c r="G86" s="36">
        <v>1</v>
      </c>
      <c r="H86" s="37">
        <f>(Tabelle2[[#This Row],[ca. Anzahl
Titel pro Jahr]]*25.3)</f>
        <v>25.3</v>
      </c>
      <c r="I86" s="37">
        <f>A86*H86</f>
        <v>0</v>
      </c>
      <c r="J86" s="40"/>
      <c r="K86" s="40"/>
    </row>
    <row r="87" spans="1:11" ht="12.95" customHeight="1" x14ac:dyDescent="0.2">
      <c r="A87" s="32"/>
      <c r="B87" s="33" t="s">
        <v>205</v>
      </c>
      <c r="C87" s="33"/>
      <c r="D87" s="33" t="s">
        <v>54</v>
      </c>
      <c r="E87" s="34">
        <v>5141</v>
      </c>
      <c r="F87" s="35" t="s">
        <v>26</v>
      </c>
      <c r="G87" s="36">
        <v>4</v>
      </c>
      <c r="H87" s="37">
        <f>(Tabelle2[[#This Row],[ca. Anzahl
Titel pro Jahr]]*17.3)</f>
        <v>69.2</v>
      </c>
      <c r="I87" s="37">
        <f>A87*H87</f>
        <v>0</v>
      </c>
      <c r="J87" s="40"/>
      <c r="K87" s="40"/>
    </row>
    <row r="88" spans="1:11" ht="12.95" customHeight="1" x14ac:dyDescent="0.2">
      <c r="A88" s="32"/>
      <c r="B88" s="33" t="s">
        <v>74</v>
      </c>
      <c r="C88" s="33"/>
      <c r="D88" s="33" t="s">
        <v>54</v>
      </c>
      <c r="E88" s="34">
        <v>4251</v>
      </c>
      <c r="F88" s="35" t="s">
        <v>26</v>
      </c>
      <c r="G88" s="36">
        <v>2</v>
      </c>
      <c r="H88" s="37">
        <v>30</v>
      </c>
      <c r="I88" s="37">
        <f>A88*H88</f>
        <v>0</v>
      </c>
      <c r="J88" s="40"/>
      <c r="K88" s="40"/>
    </row>
    <row r="89" spans="1:11" ht="12.95" customHeight="1" x14ac:dyDescent="0.2">
      <c r="A89" s="32"/>
      <c r="B89" s="33" t="s">
        <v>379</v>
      </c>
      <c r="C89" s="33"/>
      <c r="D89" s="33" t="s">
        <v>75</v>
      </c>
      <c r="E89" s="34">
        <v>4933</v>
      </c>
      <c r="F89" s="39" t="s">
        <v>415</v>
      </c>
      <c r="G89" s="36">
        <v>1</v>
      </c>
      <c r="H89" s="37">
        <v>23</v>
      </c>
      <c r="I89" s="37">
        <f>A89*H89</f>
        <v>0</v>
      </c>
      <c r="J89" s="40"/>
      <c r="K89" s="40"/>
    </row>
    <row r="90" spans="1:11" ht="12.95" customHeight="1" x14ac:dyDescent="0.2">
      <c r="A90" s="32"/>
      <c r="B90" s="33" t="s">
        <v>331</v>
      </c>
      <c r="C90" s="33"/>
      <c r="D90" s="33" t="s">
        <v>330</v>
      </c>
      <c r="E90" s="34">
        <v>5818</v>
      </c>
      <c r="F90" s="35" t="s">
        <v>28</v>
      </c>
      <c r="G90" s="36">
        <v>2</v>
      </c>
      <c r="H90" s="37">
        <v>36</v>
      </c>
      <c r="I90" s="37">
        <f>A90*H90</f>
        <v>0</v>
      </c>
      <c r="J90" s="40"/>
      <c r="K90" s="40"/>
    </row>
    <row r="91" spans="1:11" ht="12.95" customHeight="1" x14ac:dyDescent="0.2">
      <c r="A91" s="32"/>
      <c r="B91" s="33" t="s">
        <v>76</v>
      </c>
      <c r="C91" s="33"/>
      <c r="D91" s="33" t="s">
        <v>23</v>
      </c>
      <c r="E91" s="34">
        <v>5029</v>
      </c>
      <c r="F91" s="35" t="s">
        <v>28</v>
      </c>
      <c r="G91" s="36">
        <v>1</v>
      </c>
      <c r="H91" s="37">
        <v>21</v>
      </c>
      <c r="I91" s="37">
        <f>A91*H91</f>
        <v>0</v>
      </c>
      <c r="J91" s="40"/>
      <c r="K91" s="40"/>
    </row>
    <row r="92" spans="1:11" ht="12.95" customHeight="1" x14ac:dyDescent="0.2">
      <c r="A92" s="32"/>
      <c r="B92" s="33" t="s">
        <v>285</v>
      </c>
      <c r="C92" s="33"/>
      <c r="D92" s="33" t="s">
        <v>286</v>
      </c>
      <c r="E92" s="34">
        <v>5572</v>
      </c>
      <c r="F92" s="35" t="s">
        <v>287</v>
      </c>
      <c r="G92" s="36">
        <v>1</v>
      </c>
      <c r="H92" s="37">
        <f>(Tabelle2[[#This Row],[ca. Anzahl
Titel pro Jahr]]*21.9)</f>
        <v>21.9</v>
      </c>
      <c r="I92" s="37">
        <f>A92*H92</f>
        <v>0</v>
      </c>
      <c r="J92" s="40"/>
      <c r="K92" s="40"/>
    </row>
    <row r="93" spans="1:11" ht="12.95" customHeight="1" x14ac:dyDescent="0.2">
      <c r="A93" s="32"/>
      <c r="B93" s="33" t="s">
        <v>380</v>
      </c>
      <c r="C93" s="33"/>
      <c r="D93" s="33" t="s">
        <v>54</v>
      </c>
      <c r="E93" s="34">
        <v>353</v>
      </c>
      <c r="F93" s="39" t="s">
        <v>21</v>
      </c>
      <c r="G93" s="36">
        <v>1</v>
      </c>
      <c r="H93" s="37">
        <v>18</v>
      </c>
      <c r="I93" s="37">
        <f>A93*H93</f>
        <v>0</v>
      </c>
      <c r="J93" s="40"/>
      <c r="K93" s="40"/>
    </row>
    <row r="94" spans="1:11" ht="12.95" customHeight="1" x14ac:dyDescent="0.2">
      <c r="A94" s="32"/>
      <c r="B94" s="33" t="s">
        <v>77</v>
      </c>
      <c r="C94" s="33"/>
      <c r="D94" s="33" t="s">
        <v>54</v>
      </c>
      <c r="E94" s="34">
        <v>262</v>
      </c>
      <c r="F94" s="35" t="s">
        <v>18</v>
      </c>
      <c r="G94" s="36">
        <v>1</v>
      </c>
      <c r="H94" s="37">
        <v>18.3</v>
      </c>
      <c r="I94" s="37">
        <f>A94*H94</f>
        <v>0</v>
      </c>
      <c r="J94" s="40"/>
      <c r="K94" s="40"/>
    </row>
    <row r="95" spans="1:11" ht="12.95" customHeight="1" x14ac:dyDescent="0.2">
      <c r="A95" s="32"/>
      <c r="B95" s="33" t="s">
        <v>78</v>
      </c>
      <c r="C95" s="33"/>
      <c r="D95" s="33" t="s">
        <v>20</v>
      </c>
      <c r="E95" s="34">
        <v>2915</v>
      </c>
      <c r="F95" s="35" t="s">
        <v>26</v>
      </c>
      <c r="G95" s="36">
        <v>1</v>
      </c>
      <c r="H95" s="37">
        <v>22</v>
      </c>
      <c r="I95" s="37">
        <f>A95*H95</f>
        <v>0</v>
      </c>
      <c r="J95" s="40"/>
      <c r="K95" s="40"/>
    </row>
    <row r="96" spans="1:11" ht="12.95" customHeight="1" x14ac:dyDescent="0.2">
      <c r="A96" s="32"/>
      <c r="B96" s="33" t="s">
        <v>79</v>
      </c>
      <c r="C96" s="33"/>
      <c r="D96" s="33" t="s">
        <v>54</v>
      </c>
      <c r="E96" s="34">
        <v>4784</v>
      </c>
      <c r="F96" s="35" t="s">
        <v>80</v>
      </c>
      <c r="G96" s="36">
        <v>1</v>
      </c>
      <c r="H96" s="37">
        <f>(Tabelle2[[#This Row],[ca. Anzahl
Titel pro Jahr]]*17.3)</f>
        <v>17.3</v>
      </c>
      <c r="I96" s="37">
        <f>A96*H96</f>
        <v>0</v>
      </c>
      <c r="J96" s="40"/>
      <c r="K96" s="40"/>
    </row>
    <row r="97" spans="1:11" ht="12.95" customHeight="1" x14ac:dyDescent="0.2">
      <c r="A97" s="32"/>
      <c r="B97" s="33" t="s">
        <v>81</v>
      </c>
      <c r="C97" s="33"/>
      <c r="D97" s="33" t="s">
        <v>25</v>
      </c>
      <c r="E97" s="34">
        <v>4378</v>
      </c>
      <c r="F97" s="35" t="s">
        <v>26</v>
      </c>
      <c r="G97" s="36">
        <v>1</v>
      </c>
      <c r="H97" s="37">
        <f>(Tabelle2[[#This Row],[ca. Anzahl
Titel pro Jahr]]*25.3)</f>
        <v>25.3</v>
      </c>
      <c r="I97" s="37">
        <f>A97*H97</f>
        <v>0</v>
      </c>
      <c r="J97" s="40"/>
      <c r="K97" s="40"/>
    </row>
    <row r="98" spans="1:11" ht="12.95" customHeight="1" x14ac:dyDescent="0.2">
      <c r="A98" s="32"/>
      <c r="B98" s="33" t="s">
        <v>381</v>
      </c>
      <c r="C98" s="33"/>
      <c r="D98" s="33" t="s">
        <v>54</v>
      </c>
      <c r="E98" s="34">
        <v>5443</v>
      </c>
      <c r="F98" s="39" t="s">
        <v>28</v>
      </c>
      <c r="G98" s="36">
        <v>3</v>
      </c>
      <c r="H98" s="37">
        <v>54</v>
      </c>
      <c r="I98" s="37">
        <f>A98*H98</f>
        <v>0</v>
      </c>
      <c r="J98" s="40"/>
      <c r="K98" s="40"/>
    </row>
    <row r="99" spans="1:11" ht="12.95" customHeight="1" x14ac:dyDescent="0.2">
      <c r="A99" s="32"/>
      <c r="B99" s="33" t="s">
        <v>82</v>
      </c>
      <c r="C99" s="33"/>
      <c r="D99" s="33" t="s">
        <v>69</v>
      </c>
      <c r="E99" s="34">
        <v>4780</v>
      </c>
      <c r="F99" s="35" t="s">
        <v>70</v>
      </c>
      <c r="G99" s="36">
        <v>1</v>
      </c>
      <c r="H99" s="37">
        <v>15</v>
      </c>
      <c r="I99" s="37">
        <f>A99*H99</f>
        <v>0</v>
      </c>
      <c r="J99" s="40"/>
      <c r="K99" s="40"/>
    </row>
    <row r="100" spans="1:11" ht="12.95" customHeight="1" x14ac:dyDescent="0.2">
      <c r="A100" s="32"/>
      <c r="B100" s="33" t="s">
        <v>382</v>
      </c>
      <c r="C100" s="33"/>
      <c r="D100" s="33" t="s">
        <v>73</v>
      </c>
      <c r="E100" s="34">
        <v>4092</v>
      </c>
      <c r="F100" s="39" t="s">
        <v>97</v>
      </c>
      <c r="G100" s="36">
        <v>1</v>
      </c>
      <c r="H100" s="37">
        <v>22</v>
      </c>
      <c r="I100" s="37">
        <f>A100*H100</f>
        <v>0</v>
      </c>
      <c r="J100" s="40"/>
      <c r="K100" s="40"/>
    </row>
    <row r="101" spans="1:11" ht="12.95" customHeight="1" x14ac:dyDescent="0.2">
      <c r="A101" s="32"/>
      <c r="B101" s="33" t="s">
        <v>288</v>
      </c>
      <c r="C101" s="33"/>
      <c r="D101" s="33" t="s">
        <v>23</v>
      </c>
      <c r="E101" s="34">
        <v>5569</v>
      </c>
      <c r="F101" s="35" t="s">
        <v>28</v>
      </c>
      <c r="G101" s="36">
        <v>1</v>
      </c>
      <c r="H101" s="37">
        <f>(Tabelle2[[#This Row],[ca. Anzahl
Titel pro Jahr]]*22.9)</f>
        <v>22.9</v>
      </c>
      <c r="I101" s="37">
        <f>A101*H101</f>
        <v>0</v>
      </c>
      <c r="J101" s="40"/>
      <c r="K101" s="40"/>
    </row>
    <row r="102" spans="1:11" ht="12.95" customHeight="1" x14ac:dyDescent="0.2">
      <c r="A102" s="32"/>
      <c r="B102" s="33" t="s">
        <v>83</v>
      </c>
      <c r="C102" s="33"/>
      <c r="D102" s="33" t="s">
        <v>23</v>
      </c>
      <c r="E102" s="34">
        <v>1196</v>
      </c>
      <c r="F102" s="35" t="s">
        <v>26</v>
      </c>
      <c r="G102" s="36">
        <v>1</v>
      </c>
      <c r="H102" s="37">
        <v>23</v>
      </c>
      <c r="I102" s="37">
        <f>A102*H102</f>
        <v>0</v>
      </c>
      <c r="J102" s="40"/>
      <c r="K102" s="40"/>
    </row>
    <row r="103" spans="1:11" ht="12.95" customHeight="1" x14ac:dyDescent="0.2">
      <c r="A103" s="32"/>
      <c r="B103" s="33" t="s">
        <v>383</v>
      </c>
      <c r="C103" s="33"/>
      <c r="D103" s="33" t="s">
        <v>378</v>
      </c>
      <c r="E103" s="34">
        <v>5102</v>
      </c>
      <c r="F103" s="39" t="s">
        <v>414</v>
      </c>
      <c r="G103" s="36">
        <v>2</v>
      </c>
      <c r="H103" s="37">
        <v>36</v>
      </c>
      <c r="I103" s="37">
        <f>A103*H103</f>
        <v>0</v>
      </c>
      <c r="J103" s="40"/>
      <c r="K103" s="40"/>
    </row>
    <row r="104" spans="1:11" ht="12.95" customHeight="1" x14ac:dyDescent="0.2">
      <c r="A104" s="32"/>
      <c r="B104" s="33" t="s">
        <v>384</v>
      </c>
      <c r="C104" s="33"/>
      <c r="D104" s="33" t="s">
        <v>54</v>
      </c>
      <c r="E104" s="34">
        <v>4562</v>
      </c>
      <c r="F104" s="39" t="s">
        <v>84</v>
      </c>
      <c r="G104" s="36">
        <v>1</v>
      </c>
      <c r="H104" s="37">
        <v>12</v>
      </c>
      <c r="I104" s="37">
        <f>A104*H104</f>
        <v>0</v>
      </c>
      <c r="J104" s="40"/>
      <c r="K104" s="40"/>
    </row>
    <row r="105" spans="1:11" ht="12.95" customHeight="1" x14ac:dyDescent="0.2">
      <c r="A105" s="32"/>
      <c r="B105" s="33" t="s">
        <v>85</v>
      </c>
      <c r="C105" s="33"/>
      <c r="D105" s="33" t="s">
        <v>54</v>
      </c>
      <c r="E105" s="34">
        <v>4191</v>
      </c>
      <c r="F105" s="35" t="s">
        <v>58</v>
      </c>
      <c r="G105" s="36">
        <v>3</v>
      </c>
      <c r="H105" s="37">
        <v>33</v>
      </c>
      <c r="I105" s="37">
        <f>A105*H105</f>
        <v>0</v>
      </c>
      <c r="J105" s="40"/>
      <c r="K105" s="40"/>
    </row>
    <row r="106" spans="1:11" ht="12.95" customHeight="1" x14ac:dyDescent="0.2">
      <c r="A106" s="32"/>
      <c r="B106" s="33" t="s">
        <v>86</v>
      </c>
      <c r="C106" s="33"/>
      <c r="D106" s="33" t="s">
        <v>54</v>
      </c>
      <c r="E106" s="34">
        <v>4783</v>
      </c>
      <c r="F106" s="35" t="s">
        <v>87</v>
      </c>
      <c r="G106" s="36">
        <v>4</v>
      </c>
      <c r="H106" s="37">
        <v>44</v>
      </c>
      <c r="I106" s="37">
        <f>A106*H106</f>
        <v>0</v>
      </c>
      <c r="J106" s="40"/>
      <c r="K106" s="40"/>
    </row>
    <row r="107" spans="1:11" ht="12.95" customHeight="1" x14ac:dyDescent="0.2">
      <c r="A107" s="32"/>
      <c r="B107" s="33" t="s">
        <v>332</v>
      </c>
      <c r="C107" s="33"/>
      <c r="D107" s="33" t="s">
        <v>23</v>
      </c>
      <c r="E107" s="34">
        <v>5817</v>
      </c>
      <c r="F107" s="35" t="s">
        <v>290</v>
      </c>
      <c r="G107" s="36">
        <v>2</v>
      </c>
      <c r="H107" s="37">
        <v>48</v>
      </c>
      <c r="I107" s="37">
        <f>A107*H107</f>
        <v>0</v>
      </c>
      <c r="J107" s="40"/>
      <c r="K107" s="40"/>
    </row>
    <row r="108" spans="1:11" ht="12.95" customHeight="1" x14ac:dyDescent="0.2">
      <c r="A108" s="32"/>
      <c r="B108" s="33" t="s">
        <v>203</v>
      </c>
      <c r="C108" s="33"/>
      <c r="D108" s="33" t="s">
        <v>23</v>
      </c>
      <c r="E108" s="34">
        <v>5140</v>
      </c>
      <c r="F108" s="35" t="s">
        <v>26</v>
      </c>
      <c r="G108" s="36">
        <v>1</v>
      </c>
      <c r="H108" s="37">
        <v>23</v>
      </c>
      <c r="I108" s="37">
        <f>A108*H108</f>
        <v>0</v>
      </c>
      <c r="J108" s="40"/>
      <c r="K108" s="40"/>
    </row>
    <row r="109" spans="1:11" ht="12.95" customHeight="1" x14ac:dyDescent="0.2">
      <c r="A109" s="32"/>
      <c r="B109" s="33" t="s">
        <v>385</v>
      </c>
      <c r="C109" s="33"/>
      <c r="D109" s="33" t="s">
        <v>386</v>
      </c>
      <c r="E109" s="34">
        <v>4271</v>
      </c>
      <c r="F109" s="39" t="s">
        <v>417</v>
      </c>
      <c r="G109" s="36">
        <v>2</v>
      </c>
      <c r="H109" s="37">
        <v>30</v>
      </c>
      <c r="I109" s="37">
        <f>A109*H109</f>
        <v>0</v>
      </c>
      <c r="J109" s="40"/>
      <c r="K109" s="40"/>
    </row>
    <row r="110" spans="1:11" ht="12.95" customHeight="1" x14ac:dyDescent="0.2">
      <c r="A110" s="32"/>
      <c r="B110" s="33" t="s">
        <v>387</v>
      </c>
      <c r="C110" s="33"/>
      <c r="D110" s="33" t="s">
        <v>388</v>
      </c>
      <c r="E110" s="34">
        <v>1120</v>
      </c>
      <c r="F110" s="39" t="s">
        <v>26</v>
      </c>
      <c r="G110" s="36">
        <v>1</v>
      </c>
      <c r="H110" s="37">
        <v>23</v>
      </c>
      <c r="I110" s="37">
        <f>A110*H110</f>
        <v>0</v>
      </c>
      <c r="J110" s="40"/>
      <c r="K110" s="40"/>
    </row>
    <row r="111" spans="1:11" ht="12.95" customHeight="1" x14ac:dyDescent="0.2">
      <c r="A111" s="32"/>
      <c r="B111" s="33" t="s">
        <v>241</v>
      </c>
      <c r="C111" s="33"/>
      <c r="D111" s="33" t="s">
        <v>23</v>
      </c>
      <c r="E111" s="34">
        <v>5353</v>
      </c>
      <c r="F111" s="35" t="s">
        <v>18</v>
      </c>
      <c r="G111" s="36">
        <v>3</v>
      </c>
      <c r="H111" s="37">
        <v>69</v>
      </c>
      <c r="I111" s="37">
        <f>A111*H111</f>
        <v>0</v>
      </c>
      <c r="J111" s="40"/>
      <c r="K111" s="40"/>
    </row>
    <row r="112" spans="1:11" ht="12.95" customHeight="1" x14ac:dyDescent="0.2">
      <c r="A112" s="32"/>
      <c r="B112" s="33" t="s">
        <v>204</v>
      </c>
      <c r="C112" s="33"/>
      <c r="D112" s="33" t="s">
        <v>54</v>
      </c>
      <c r="E112" s="34">
        <v>4692</v>
      </c>
      <c r="F112" s="35" t="s">
        <v>26</v>
      </c>
      <c r="G112" s="36">
        <v>1</v>
      </c>
      <c r="H112" s="37">
        <v>18</v>
      </c>
      <c r="I112" s="37">
        <f>A112*H112</f>
        <v>0</v>
      </c>
      <c r="J112" s="40"/>
      <c r="K112" s="40"/>
    </row>
    <row r="113" spans="1:11" ht="12.95" customHeight="1" x14ac:dyDescent="0.2">
      <c r="A113" s="32"/>
      <c r="B113" s="33" t="s">
        <v>389</v>
      </c>
      <c r="C113" s="33"/>
      <c r="D113" s="33" t="s">
        <v>54</v>
      </c>
      <c r="E113" s="34">
        <v>4586</v>
      </c>
      <c r="F113" s="39" t="s">
        <v>21</v>
      </c>
      <c r="G113" s="36">
        <v>1</v>
      </c>
      <c r="H113" s="37">
        <v>22</v>
      </c>
      <c r="I113" s="37">
        <f>A113*H113</f>
        <v>0</v>
      </c>
      <c r="J113" s="40"/>
      <c r="K113" s="40"/>
    </row>
    <row r="114" spans="1:11" ht="12.95" customHeight="1" x14ac:dyDescent="0.2">
      <c r="A114" s="32"/>
      <c r="B114" s="33" t="s">
        <v>390</v>
      </c>
      <c r="C114" s="33"/>
      <c r="D114" s="33" t="s">
        <v>16</v>
      </c>
      <c r="E114" s="34">
        <v>2520</v>
      </c>
      <c r="F114" s="39" t="s">
        <v>416</v>
      </c>
      <c r="G114" s="36">
        <v>1</v>
      </c>
      <c r="H114" s="37">
        <v>26</v>
      </c>
      <c r="I114" s="37">
        <f>A114*H114</f>
        <v>0</v>
      </c>
      <c r="J114" s="40"/>
      <c r="K114" s="40"/>
    </row>
    <row r="115" spans="1:11" ht="12.95" customHeight="1" x14ac:dyDescent="0.2">
      <c r="A115" s="32"/>
      <c r="B115" s="33" t="s">
        <v>391</v>
      </c>
      <c r="C115" s="33"/>
      <c r="D115" s="33" t="s">
        <v>54</v>
      </c>
      <c r="E115" s="34">
        <v>181</v>
      </c>
      <c r="F115" s="39" t="s">
        <v>125</v>
      </c>
      <c r="G115" s="36">
        <v>1</v>
      </c>
      <c r="H115" s="37">
        <v>11</v>
      </c>
      <c r="I115" s="37">
        <f>A115*H115</f>
        <v>0</v>
      </c>
      <c r="J115" s="40"/>
      <c r="K115" s="40"/>
    </row>
    <row r="116" spans="1:11" ht="12.95" customHeight="1" x14ac:dyDescent="0.2">
      <c r="A116" s="32"/>
      <c r="B116" s="33" t="s">
        <v>88</v>
      </c>
      <c r="C116" s="33"/>
      <c r="D116" s="33" t="s">
        <v>89</v>
      </c>
      <c r="E116" s="34">
        <v>4890</v>
      </c>
      <c r="F116" s="35" t="s">
        <v>58</v>
      </c>
      <c r="G116" s="36">
        <v>1</v>
      </c>
      <c r="H116" s="37">
        <v>15</v>
      </c>
      <c r="I116" s="37">
        <f>A116*H116</f>
        <v>0</v>
      </c>
      <c r="J116" s="40"/>
      <c r="K116" s="40"/>
    </row>
    <row r="117" spans="1:11" ht="12.95" customHeight="1" x14ac:dyDescent="0.2">
      <c r="A117" s="32"/>
      <c r="B117" s="33" t="s">
        <v>333</v>
      </c>
      <c r="C117" s="33"/>
      <c r="D117" s="33" t="s">
        <v>54</v>
      </c>
      <c r="E117" s="34">
        <v>5808</v>
      </c>
      <c r="F117" s="35" t="s">
        <v>266</v>
      </c>
      <c r="G117" s="36">
        <v>1</v>
      </c>
      <c r="H117" s="37">
        <v>22</v>
      </c>
      <c r="I117" s="37">
        <f>A117*H117</f>
        <v>0</v>
      </c>
      <c r="J117" s="40"/>
      <c r="K117" s="40"/>
    </row>
    <row r="118" spans="1:11" ht="12.95" customHeight="1" x14ac:dyDescent="0.2">
      <c r="A118" s="32"/>
      <c r="B118" s="33" t="s">
        <v>262</v>
      </c>
      <c r="C118" s="33"/>
      <c r="D118" s="33" t="s">
        <v>231</v>
      </c>
      <c r="E118" s="34">
        <v>5449</v>
      </c>
      <c r="F118" s="35" t="s">
        <v>266</v>
      </c>
      <c r="G118" s="36">
        <v>2</v>
      </c>
      <c r="H118" s="37">
        <v>44</v>
      </c>
      <c r="I118" s="37">
        <f>A118*H118</f>
        <v>0</v>
      </c>
      <c r="J118" s="40"/>
      <c r="K118" s="40"/>
    </row>
    <row r="119" spans="1:11" ht="12.95" customHeight="1" x14ac:dyDescent="0.2">
      <c r="A119" s="32"/>
      <c r="B119" s="33" t="s">
        <v>90</v>
      </c>
      <c r="C119" s="33"/>
      <c r="D119" s="33" t="s">
        <v>33</v>
      </c>
      <c r="E119" s="34">
        <v>94</v>
      </c>
      <c r="F119" s="35" t="s">
        <v>91</v>
      </c>
      <c r="G119" s="36">
        <v>1</v>
      </c>
      <c r="H119" s="37">
        <v>20</v>
      </c>
      <c r="I119" s="37">
        <f>A119*H119</f>
        <v>0</v>
      </c>
      <c r="J119" s="40"/>
      <c r="K119" s="40"/>
    </row>
    <row r="120" spans="1:11" ht="12.95" customHeight="1" x14ac:dyDescent="0.2">
      <c r="A120" s="32"/>
      <c r="B120" s="33" t="s">
        <v>92</v>
      </c>
      <c r="C120" s="33"/>
      <c r="D120" s="33" t="s">
        <v>31</v>
      </c>
      <c r="E120" s="34">
        <v>2494</v>
      </c>
      <c r="F120" s="35" t="s">
        <v>91</v>
      </c>
      <c r="G120" s="36">
        <v>1</v>
      </c>
      <c r="H120" s="37">
        <v>20</v>
      </c>
      <c r="I120" s="37">
        <f>A120*H120</f>
        <v>0</v>
      </c>
      <c r="J120" s="40"/>
      <c r="K120" s="40"/>
    </row>
    <row r="121" spans="1:11" ht="12.95" customHeight="1" x14ac:dyDescent="0.2">
      <c r="A121" s="32"/>
      <c r="B121" s="33" t="s">
        <v>93</v>
      </c>
      <c r="C121" s="33"/>
      <c r="D121" s="33" t="s">
        <v>31</v>
      </c>
      <c r="E121" s="34">
        <v>4297</v>
      </c>
      <c r="F121" s="35" t="s">
        <v>91</v>
      </c>
      <c r="G121" s="36">
        <v>2</v>
      </c>
      <c r="H121" s="37">
        <v>46</v>
      </c>
      <c r="I121" s="37">
        <f>A121*H121</f>
        <v>0</v>
      </c>
      <c r="J121" s="40"/>
      <c r="K121" s="40"/>
    </row>
    <row r="122" spans="1:11" ht="12.95" customHeight="1" x14ac:dyDescent="0.2">
      <c r="A122" s="32"/>
      <c r="B122" s="33" t="s">
        <v>94</v>
      </c>
      <c r="C122" s="33"/>
      <c r="D122" s="33" t="s">
        <v>54</v>
      </c>
      <c r="E122" s="34">
        <v>4959</v>
      </c>
      <c r="F122" s="35" t="s">
        <v>235</v>
      </c>
      <c r="G122" s="36">
        <v>1</v>
      </c>
      <c r="H122" s="37">
        <v>18</v>
      </c>
      <c r="I122" s="37">
        <f>A122*H122</f>
        <v>0</v>
      </c>
      <c r="J122" s="40"/>
      <c r="K122" s="40"/>
    </row>
    <row r="123" spans="1:11" ht="12.95" customHeight="1" x14ac:dyDescent="0.2">
      <c r="A123" s="32"/>
      <c r="B123" s="33" t="s">
        <v>95</v>
      </c>
      <c r="C123" s="33"/>
      <c r="D123" s="33" t="s">
        <v>54</v>
      </c>
      <c r="E123" s="34">
        <v>2610</v>
      </c>
      <c r="F123" s="35" t="s">
        <v>21</v>
      </c>
      <c r="G123" s="36">
        <v>4</v>
      </c>
      <c r="H123" s="37">
        <v>67</v>
      </c>
      <c r="I123" s="37">
        <f>A123*H123</f>
        <v>0</v>
      </c>
      <c r="J123" s="40"/>
      <c r="K123" s="40"/>
    </row>
    <row r="124" spans="1:11" ht="12.95" customHeight="1" x14ac:dyDescent="0.2">
      <c r="A124" s="32"/>
      <c r="B124" s="33" t="s">
        <v>96</v>
      </c>
      <c r="C124" s="33"/>
      <c r="D124" s="33" t="s">
        <v>50</v>
      </c>
      <c r="E124" s="34">
        <v>4924</v>
      </c>
      <c r="F124" s="35" t="s">
        <v>97</v>
      </c>
      <c r="G124" s="36">
        <v>1</v>
      </c>
      <c r="H124" s="37">
        <v>16</v>
      </c>
      <c r="I124" s="37">
        <f>A124*H124</f>
        <v>0</v>
      </c>
      <c r="J124" s="40"/>
      <c r="K124" s="40"/>
    </row>
    <row r="125" spans="1:11" ht="12.95" customHeight="1" x14ac:dyDescent="0.2">
      <c r="A125" s="32"/>
      <c r="B125" s="33" t="s">
        <v>98</v>
      </c>
      <c r="C125" s="33"/>
      <c r="D125" s="33" t="s">
        <v>50</v>
      </c>
      <c r="E125" s="34">
        <v>4926</v>
      </c>
      <c r="F125" s="35" t="s">
        <v>97</v>
      </c>
      <c r="G125" s="36">
        <v>1</v>
      </c>
      <c r="H125" s="37">
        <v>16</v>
      </c>
      <c r="I125" s="37">
        <f>A125*H125</f>
        <v>0</v>
      </c>
      <c r="J125" s="40"/>
      <c r="K125" s="40"/>
    </row>
    <row r="126" spans="1:11" ht="12.95" customHeight="1" x14ac:dyDescent="0.2">
      <c r="A126" s="32"/>
      <c r="B126" s="33" t="s">
        <v>99</v>
      </c>
      <c r="C126" s="33"/>
      <c r="D126" s="33" t="s">
        <v>50</v>
      </c>
      <c r="E126" s="34">
        <v>4925</v>
      </c>
      <c r="F126" s="35" t="s">
        <v>97</v>
      </c>
      <c r="G126" s="36">
        <v>1</v>
      </c>
      <c r="H126" s="37">
        <v>16</v>
      </c>
      <c r="I126" s="37">
        <f>A126*H126</f>
        <v>0</v>
      </c>
      <c r="J126" s="40"/>
      <c r="K126" s="40"/>
    </row>
    <row r="127" spans="1:11" ht="12.95" customHeight="1" x14ac:dyDescent="0.2">
      <c r="A127" s="32"/>
      <c r="B127" s="33" t="s">
        <v>100</v>
      </c>
      <c r="C127" s="33"/>
      <c r="D127" s="33" t="s">
        <v>20</v>
      </c>
      <c r="E127" s="34">
        <v>2484</v>
      </c>
      <c r="F127" s="35" t="s">
        <v>18</v>
      </c>
      <c r="G127" s="36">
        <v>1</v>
      </c>
      <c r="H127" s="37">
        <v>22</v>
      </c>
      <c r="I127" s="37">
        <f>A127*H127</f>
        <v>0</v>
      </c>
      <c r="J127" s="40"/>
      <c r="K127" s="40"/>
    </row>
    <row r="128" spans="1:11" ht="12.95" customHeight="1" x14ac:dyDescent="0.2">
      <c r="A128" s="32"/>
      <c r="B128" s="33" t="s">
        <v>101</v>
      </c>
      <c r="C128" s="33"/>
      <c r="D128" s="33" t="s">
        <v>102</v>
      </c>
      <c r="E128" s="34">
        <v>2569</v>
      </c>
      <c r="F128" s="35" t="s">
        <v>18</v>
      </c>
      <c r="G128" s="36">
        <v>1</v>
      </c>
      <c r="H128" s="37">
        <v>23</v>
      </c>
      <c r="I128" s="37">
        <f>A128*H128</f>
        <v>0</v>
      </c>
      <c r="J128" s="40"/>
      <c r="K128" s="40"/>
    </row>
    <row r="129" spans="1:11" ht="12.95" customHeight="1" x14ac:dyDescent="0.2">
      <c r="A129" s="32"/>
      <c r="B129" s="33" t="s">
        <v>392</v>
      </c>
      <c r="C129" s="33"/>
      <c r="D129" s="33" t="s">
        <v>65</v>
      </c>
      <c r="E129" s="34">
        <v>5905</v>
      </c>
      <c r="F129" s="39" t="s">
        <v>125</v>
      </c>
      <c r="G129" s="36">
        <v>4</v>
      </c>
      <c r="H129" s="37">
        <v>48</v>
      </c>
      <c r="I129" s="37">
        <f>A129*H129</f>
        <v>0</v>
      </c>
      <c r="J129" s="40"/>
      <c r="K129" s="40"/>
    </row>
    <row r="130" spans="1:11" ht="12.95" customHeight="1" x14ac:dyDescent="0.2">
      <c r="A130" s="32"/>
      <c r="B130" s="33" t="s">
        <v>103</v>
      </c>
      <c r="C130" s="33"/>
      <c r="D130" s="33" t="s">
        <v>104</v>
      </c>
      <c r="E130" s="34">
        <v>4727</v>
      </c>
      <c r="F130" s="35" t="s">
        <v>105</v>
      </c>
      <c r="G130" s="36">
        <v>1</v>
      </c>
      <c r="H130" s="37">
        <v>23</v>
      </c>
      <c r="I130" s="37">
        <f>A130*H130</f>
        <v>0</v>
      </c>
      <c r="J130" s="40"/>
      <c r="K130" s="40"/>
    </row>
    <row r="131" spans="1:11" ht="12.95" customHeight="1" x14ac:dyDescent="0.2">
      <c r="A131" s="32"/>
      <c r="B131" s="33" t="s">
        <v>106</v>
      </c>
      <c r="C131" s="33"/>
      <c r="D131" s="33" t="s">
        <v>50</v>
      </c>
      <c r="E131" s="34">
        <v>4478</v>
      </c>
      <c r="F131" s="35" t="s">
        <v>97</v>
      </c>
      <c r="G131" s="36">
        <v>1</v>
      </c>
      <c r="H131" s="37">
        <v>19</v>
      </c>
      <c r="I131" s="37">
        <f>A131*H131</f>
        <v>0</v>
      </c>
      <c r="J131" s="40"/>
      <c r="K131" s="40"/>
    </row>
    <row r="132" spans="1:11" ht="12.95" customHeight="1" x14ac:dyDescent="0.2">
      <c r="A132" s="32"/>
      <c r="B132" s="33" t="s">
        <v>289</v>
      </c>
      <c r="C132" s="33"/>
      <c r="D132" s="33" t="s">
        <v>286</v>
      </c>
      <c r="E132" s="34">
        <v>5570</v>
      </c>
      <c r="F132" s="35" t="s">
        <v>290</v>
      </c>
      <c r="G132" s="36">
        <v>1</v>
      </c>
      <c r="H132" s="37">
        <f>(Tabelle2[[#This Row],[ca. Anzahl
Titel pro Jahr]]*24.3)</f>
        <v>24.3</v>
      </c>
      <c r="I132" s="37">
        <f>A132*H132</f>
        <v>0</v>
      </c>
      <c r="J132" s="40"/>
      <c r="K132" s="40"/>
    </row>
    <row r="133" spans="1:11" ht="12.95" customHeight="1" x14ac:dyDescent="0.2">
      <c r="A133" s="32"/>
      <c r="B133" s="33" t="s">
        <v>107</v>
      </c>
      <c r="C133" s="33"/>
      <c r="D133" s="33" t="s">
        <v>54</v>
      </c>
      <c r="E133" s="34">
        <v>111</v>
      </c>
      <c r="F133" s="35" t="s">
        <v>108</v>
      </c>
      <c r="G133" s="36">
        <v>3</v>
      </c>
      <c r="H133" s="37">
        <v>32</v>
      </c>
      <c r="I133" s="37">
        <f>A133*H133</f>
        <v>0</v>
      </c>
      <c r="J133" s="40"/>
      <c r="K133" s="40"/>
    </row>
    <row r="134" spans="1:11" ht="12.95" customHeight="1" x14ac:dyDescent="0.2">
      <c r="A134" s="32"/>
      <c r="B134" s="33" t="s">
        <v>109</v>
      </c>
      <c r="C134" s="33"/>
      <c r="D134" s="33" t="s">
        <v>69</v>
      </c>
      <c r="E134" s="34">
        <v>2527</v>
      </c>
      <c r="F134" s="35" t="s">
        <v>21</v>
      </c>
      <c r="G134" s="36">
        <v>1</v>
      </c>
      <c r="H134" s="37">
        <v>15</v>
      </c>
      <c r="I134" s="37">
        <f>A134*H134</f>
        <v>0</v>
      </c>
      <c r="J134" s="40"/>
      <c r="K134" s="40"/>
    </row>
    <row r="135" spans="1:11" ht="12.95" customHeight="1" x14ac:dyDescent="0.2">
      <c r="A135" s="32"/>
      <c r="B135" s="33" t="s">
        <v>393</v>
      </c>
      <c r="C135" s="33"/>
      <c r="D135" s="33" t="s">
        <v>23</v>
      </c>
      <c r="E135" s="34">
        <v>3046</v>
      </c>
      <c r="F135" s="39" t="s">
        <v>158</v>
      </c>
      <c r="G135" s="36">
        <v>1</v>
      </c>
      <c r="H135" s="37">
        <v>22</v>
      </c>
      <c r="I135" s="37">
        <f>A135*H135</f>
        <v>0</v>
      </c>
      <c r="J135" s="40"/>
      <c r="K135" s="40"/>
    </row>
    <row r="136" spans="1:11" ht="12.95" customHeight="1" x14ac:dyDescent="0.2">
      <c r="A136" s="32"/>
      <c r="B136" s="33" t="s">
        <v>242</v>
      </c>
      <c r="C136" s="33"/>
      <c r="D136" s="33" t="s">
        <v>224</v>
      </c>
      <c r="E136" s="34">
        <v>5328</v>
      </c>
      <c r="F136" s="35" t="s">
        <v>245</v>
      </c>
      <c r="G136" s="36">
        <v>2</v>
      </c>
      <c r="H136" s="37">
        <v>44</v>
      </c>
      <c r="I136" s="37">
        <f>A136*H136</f>
        <v>0</v>
      </c>
      <c r="J136" s="40"/>
      <c r="K136" s="40"/>
    </row>
    <row r="137" spans="1:11" ht="12.95" customHeight="1" x14ac:dyDescent="0.2">
      <c r="A137" s="32"/>
      <c r="B137" s="33" t="s">
        <v>394</v>
      </c>
      <c r="C137" s="33"/>
      <c r="D137" s="33" t="s">
        <v>54</v>
      </c>
      <c r="E137" s="34">
        <v>2474</v>
      </c>
      <c r="F137" s="39" t="s">
        <v>110</v>
      </c>
      <c r="G137" s="36">
        <v>1</v>
      </c>
      <c r="H137" s="37">
        <v>18</v>
      </c>
      <c r="I137" s="37">
        <f>A137*H137</f>
        <v>0</v>
      </c>
      <c r="J137" s="40"/>
      <c r="K137" s="40"/>
    </row>
    <row r="138" spans="1:11" ht="12.95" customHeight="1" x14ac:dyDescent="0.2">
      <c r="A138" s="32"/>
      <c r="B138" s="33" t="s">
        <v>291</v>
      </c>
      <c r="C138" s="33"/>
      <c r="D138" s="33" t="s">
        <v>286</v>
      </c>
      <c r="E138" s="34">
        <v>5571</v>
      </c>
      <c r="F138" s="35" t="s">
        <v>292</v>
      </c>
      <c r="G138" s="36">
        <v>1</v>
      </c>
      <c r="H138" s="37">
        <f>(Tabelle2[[#This Row],[ca. Anzahl
Titel pro Jahr]]*24.3)</f>
        <v>24.3</v>
      </c>
      <c r="I138" s="37">
        <f>A138*H138</f>
        <v>0</v>
      </c>
      <c r="J138" s="40"/>
      <c r="K138" s="40"/>
    </row>
    <row r="139" spans="1:11" ht="12.95" customHeight="1" x14ac:dyDescent="0.2">
      <c r="A139" s="32"/>
      <c r="B139" s="33" t="s">
        <v>111</v>
      </c>
      <c r="C139" s="33"/>
      <c r="D139" s="33" t="s">
        <v>75</v>
      </c>
      <c r="E139" s="34">
        <v>4754</v>
      </c>
      <c r="F139" s="35" t="s">
        <v>28</v>
      </c>
      <c r="G139" s="36">
        <v>1</v>
      </c>
      <c r="H139" s="37">
        <v>20</v>
      </c>
      <c r="I139" s="37">
        <f>A139*H139</f>
        <v>0</v>
      </c>
      <c r="J139" s="40"/>
      <c r="K139" s="40"/>
    </row>
    <row r="140" spans="1:11" ht="12.95" customHeight="1" x14ac:dyDescent="0.2">
      <c r="A140" s="32"/>
      <c r="B140" s="33" t="s">
        <v>112</v>
      </c>
      <c r="C140" s="33"/>
      <c r="D140" s="33" t="s">
        <v>54</v>
      </c>
      <c r="E140" s="34">
        <v>4750</v>
      </c>
      <c r="F140" s="35" t="s">
        <v>21</v>
      </c>
      <c r="G140" s="36">
        <v>1</v>
      </c>
      <c r="H140" s="37">
        <v>18</v>
      </c>
      <c r="I140" s="37">
        <f>A140*H140</f>
        <v>0</v>
      </c>
      <c r="J140" s="40"/>
      <c r="K140" s="40"/>
    </row>
    <row r="141" spans="1:11" ht="12.95" customHeight="1" x14ac:dyDescent="0.2">
      <c r="A141" s="32"/>
      <c r="B141" s="33" t="s">
        <v>113</v>
      </c>
      <c r="C141" s="33"/>
      <c r="D141" s="33" t="s">
        <v>54</v>
      </c>
      <c r="E141" s="34">
        <v>145</v>
      </c>
      <c r="F141" s="35" t="s">
        <v>18</v>
      </c>
      <c r="G141" s="36">
        <v>1</v>
      </c>
      <c r="H141" s="37">
        <v>17</v>
      </c>
      <c r="I141" s="37">
        <f>A141*H141</f>
        <v>0</v>
      </c>
      <c r="J141" s="40"/>
      <c r="K141" s="40"/>
    </row>
    <row r="142" spans="1:11" ht="12.95" customHeight="1" x14ac:dyDescent="0.2">
      <c r="A142" s="32"/>
      <c r="B142" s="33" t="s">
        <v>114</v>
      </c>
      <c r="C142" s="33"/>
      <c r="D142" s="33" t="s">
        <v>54</v>
      </c>
      <c r="E142" s="34">
        <v>869</v>
      </c>
      <c r="F142" s="35" t="s">
        <v>18</v>
      </c>
      <c r="G142" s="36">
        <v>2</v>
      </c>
      <c r="H142" s="37">
        <v>36</v>
      </c>
      <c r="I142" s="37">
        <f>A142*H142</f>
        <v>0</v>
      </c>
      <c r="J142" s="40"/>
      <c r="K142" s="40"/>
    </row>
    <row r="143" spans="1:11" ht="12.95" customHeight="1" x14ac:dyDescent="0.2">
      <c r="A143" s="32"/>
      <c r="B143" s="33" t="s">
        <v>115</v>
      </c>
      <c r="C143" s="33"/>
      <c r="D143" s="33" t="s">
        <v>50</v>
      </c>
      <c r="E143" s="34">
        <v>4694</v>
      </c>
      <c r="F143" s="35" t="s">
        <v>110</v>
      </c>
      <c r="G143" s="36">
        <v>1</v>
      </c>
      <c r="H143" s="37">
        <v>25</v>
      </c>
      <c r="I143" s="37">
        <f>A143*H143</f>
        <v>0</v>
      </c>
      <c r="J143" s="40"/>
      <c r="K143" s="40"/>
    </row>
    <row r="144" spans="1:11" ht="12.95" customHeight="1" x14ac:dyDescent="0.2">
      <c r="A144" s="32"/>
      <c r="B144" s="33" t="s">
        <v>395</v>
      </c>
      <c r="C144" s="33"/>
      <c r="D144" s="33" t="s">
        <v>386</v>
      </c>
      <c r="E144" s="34">
        <v>4061</v>
      </c>
      <c r="F144" s="39" t="s">
        <v>414</v>
      </c>
      <c r="G144" s="36">
        <v>1</v>
      </c>
      <c r="H144" s="37">
        <v>15</v>
      </c>
      <c r="I144" s="37">
        <f>A144*H144</f>
        <v>0</v>
      </c>
      <c r="J144" s="40"/>
      <c r="K144" s="40"/>
    </row>
    <row r="145" spans="1:11" ht="12.95" customHeight="1" x14ac:dyDescent="0.2">
      <c r="A145" s="32"/>
      <c r="B145" s="33" t="s">
        <v>116</v>
      </c>
      <c r="C145" s="33"/>
      <c r="D145" s="33" t="s">
        <v>54</v>
      </c>
      <c r="E145" s="34">
        <v>157</v>
      </c>
      <c r="F145" s="35" t="s">
        <v>21</v>
      </c>
      <c r="G145" s="36">
        <v>1</v>
      </c>
      <c r="H145" s="37">
        <v>15</v>
      </c>
      <c r="I145" s="37">
        <f>A145*H145</f>
        <v>0</v>
      </c>
      <c r="J145" s="40"/>
      <c r="K145" s="40"/>
    </row>
    <row r="146" spans="1:11" ht="12.95" customHeight="1" x14ac:dyDescent="0.2">
      <c r="A146" s="32"/>
      <c r="B146" s="33" t="s">
        <v>334</v>
      </c>
      <c r="C146" s="33"/>
      <c r="D146" s="33" t="s">
        <v>335</v>
      </c>
      <c r="E146" s="34">
        <v>5638</v>
      </c>
      <c r="F146" s="35" t="s">
        <v>321</v>
      </c>
      <c r="G146" s="36">
        <v>1</v>
      </c>
      <c r="H146" s="37">
        <v>26</v>
      </c>
      <c r="I146" s="37">
        <f>A146*H146</f>
        <v>0</v>
      </c>
      <c r="J146" s="40"/>
      <c r="K146" s="40"/>
    </row>
    <row r="147" spans="1:11" ht="12.95" customHeight="1" x14ac:dyDescent="0.2">
      <c r="A147" s="32"/>
      <c r="B147" s="33" t="s">
        <v>336</v>
      </c>
      <c r="C147" s="33"/>
      <c r="D147" s="33" t="s">
        <v>54</v>
      </c>
      <c r="E147" s="34">
        <v>5635</v>
      </c>
      <c r="F147" s="35" t="s">
        <v>18</v>
      </c>
      <c r="G147" s="36">
        <v>1</v>
      </c>
      <c r="H147" s="37">
        <v>18</v>
      </c>
      <c r="I147" s="37">
        <f>A147*H147</f>
        <v>0</v>
      </c>
      <c r="J147" s="40"/>
      <c r="K147" s="40"/>
    </row>
    <row r="148" spans="1:11" ht="12.95" customHeight="1" x14ac:dyDescent="0.2">
      <c r="A148" s="32"/>
      <c r="B148" s="33" t="s">
        <v>243</v>
      </c>
      <c r="C148" s="33"/>
      <c r="D148" s="33" t="s">
        <v>224</v>
      </c>
      <c r="E148" s="34">
        <v>5329</v>
      </c>
      <c r="F148" s="35" t="s">
        <v>244</v>
      </c>
      <c r="G148" s="36">
        <v>1</v>
      </c>
      <c r="H148" s="37">
        <v>31</v>
      </c>
      <c r="I148" s="37">
        <f>A148*H148</f>
        <v>0</v>
      </c>
      <c r="J148" s="40"/>
      <c r="K148" s="40"/>
    </row>
    <row r="149" spans="1:11" ht="12.95" customHeight="1" x14ac:dyDescent="0.2">
      <c r="A149" s="32"/>
      <c r="B149" s="33" t="s">
        <v>264</v>
      </c>
      <c r="C149" s="33"/>
      <c r="D149" s="33" t="s">
        <v>65</v>
      </c>
      <c r="E149" s="34">
        <v>5426</v>
      </c>
      <c r="F149" s="35" t="s">
        <v>125</v>
      </c>
      <c r="G149" s="36">
        <v>6</v>
      </c>
      <c r="H149" s="37">
        <v>66</v>
      </c>
      <c r="I149" s="37">
        <f>A149*H149</f>
        <v>0</v>
      </c>
      <c r="J149" s="40"/>
      <c r="K149" s="40"/>
    </row>
    <row r="150" spans="1:11" ht="12.95" customHeight="1" x14ac:dyDescent="0.2">
      <c r="A150" s="32"/>
      <c r="B150" s="33" t="s">
        <v>263</v>
      </c>
      <c r="C150" s="33"/>
      <c r="D150" s="33" t="s">
        <v>16</v>
      </c>
      <c r="E150" s="34">
        <v>5448</v>
      </c>
      <c r="F150" s="35" t="s">
        <v>267</v>
      </c>
      <c r="G150" s="36">
        <v>2</v>
      </c>
      <c r="H150" s="37">
        <v>44</v>
      </c>
      <c r="I150" s="37">
        <f>A150*H150</f>
        <v>0</v>
      </c>
      <c r="J150" s="40"/>
      <c r="K150" s="40"/>
    </row>
    <row r="151" spans="1:11" ht="12.95" customHeight="1" x14ac:dyDescent="0.2">
      <c r="A151" s="32"/>
      <c r="B151" s="33" t="s">
        <v>117</v>
      </c>
      <c r="C151" s="33"/>
      <c r="D151" s="33" t="s">
        <v>54</v>
      </c>
      <c r="E151" s="34">
        <v>4482</v>
      </c>
      <c r="F151" s="35" t="s">
        <v>18</v>
      </c>
      <c r="G151" s="36">
        <v>1</v>
      </c>
      <c r="H151" s="37">
        <v>20</v>
      </c>
      <c r="I151" s="37">
        <f>A151*H151</f>
        <v>0</v>
      </c>
      <c r="J151" s="40"/>
      <c r="K151" s="40"/>
    </row>
    <row r="152" spans="1:11" ht="12.95" customHeight="1" x14ac:dyDescent="0.2">
      <c r="A152" s="32"/>
      <c r="B152" s="33" t="s">
        <v>337</v>
      </c>
      <c r="C152" s="33"/>
      <c r="D152" s="33" t="s">
        <v>338</v>
      </c>
      <c r="E152" s="34">
        <v>5835</v>
      </c>
      <c r="F152" s="35" t="s">
        <v>339</v>
      </c>
      <c r="G152" s="36">
        <v>2</v>
      </c>
      <c r="H152" s="37">
        <v>22</v>
      </c>
      <c r="I152" s="37">
        <f>A152*H152</f>
        <v>0</v>
      </c>
      <c r="J152" s="40"/>
      <c r="K152" s="40"/>
    </row>
    <row r="153" spans="1:11" ht="12.95" customHeight="1" x14ac:dyDescent="0.2">
      <c r="A153" s="12"/>
      <c r="B153" s="13"/>
      <c r="C153" s="13"/>
      <c r="D153" s="13"/>
      <c r="E153" s="14"/>
      <c r="G153" s="15"/>
      <c r="H153" s="16"/>
      <c r="I153" s="16"/>
      <c r="J153" s="17"/>
      <c r="K153" s="18"/>
    </row>
    <row r="154" spans="1:11" ht="12.95" customHeight="1" x14ac:dyDescent="0.2">
      <c r="A154" s="12"/>
      <c r="B154" s="13"/>
      <c r="C154" s="13"/>
      <c r="D154" s="13"/>
      <c r="E154" s="14"/>
      <c r="G154" s="15"/>
      <c r="H154" s="29" t="s">
        <v>216</v>
      </c>
      <c r="I154" s="42">
        <f>SUM(I72:I152)</f>
        <v>0</v>
      </c>
      <c r="J154" s="17"/>
      <c r="K154" s="18"/>
    </row>
    <row r="155" spans="1:11" ht="12.95" customHeight="1" x14ac:dyDescent="0.2">
      <c r="A155" s="12"/>
      <c r="B155" s="13"/>
      <c r="C155" s="13"/>
      <c r="D155" s="13"/>
      <c r="E155" s="14"/>
      <c r="G155" s="15"/>
      <c r="H155" s="29"/>
      <c r="I155" s="24"/>
      <c r="J155" s="17"/>
      <c r="K155" s="18"/>
    </row>
    <row r="156" spans="1:11" ht="12.95" customHeight="1" x14ac:dyDescent="0.2">
      <c r="A156" s="12"/>
      <c r="B156" s="13"/>
      <c r="C156" s="13"/>
      <c r="D156" s="13"/>
      <c r="E156" s="14"/>
      <c r="G156" s="15"/>
      <c r="H156" s="29"/>
      <c r="I156" s="24"/>
      <c r="J156" s="17"/>
      <c r="K156" s="18"/>
    </row>
    <row r="157" spans="1:11" ht="18" customHeight="1" x14ac:dyDescent="0.2">
      <c r="A157" s="45" t="s">
        <v>218</v>
      </c>
      <c r="B157" s="46"/>
      <c r="C157" s="46"/>
      <c r="D157" s="46"/>
      <c r="E157" s="46"/>
      <c r="F157" s="46"/>
      <c r="G157" s="46"/>
      <c r="H157" s="46"/>
      <c r="I157" s="46"/>
      <c r="J157" s="46"/>
      <c r="K157" s="47"/>
    </row>
    <row r="158" spans="1:11" s="11" customFormat="1" ht="45" customHeight="1" x14ac:dyDescent="0.2">
      <c r="A158" s="26" t="s">
        <v>5</v>
      </c>
      <c r="B158" s="7" t="s">
        <v>6</v>
      </c>
      <c r="C158" s="7" t="s">
        <v>233</v>
      </c>
      <c r="D158" s="8" t="s">
        <v>7</v>
      </c>
      <c r="E158" s="9" t="s">
        <v>8</v>
      </c>
      <c r="F158" s="8" t="s">
        <v>9</v>
      </c>
      <c r="G158" s="10" t="s">
        <v>10</v>
      </c>
      <c r="H158" s="9" t="s">
        <v>11</v>
      </c>
      <c r="I158" s="10" t="s">
        <v>12</v>
      </c>
      <c r="J158" s="10" t="s">
        <v>13</v>
      </c>
      <c r="K158" s="10" t="s">
        <v>14</v>
      </c>
    </row>
    <row r="159" spans="1:11" ht="12.95" customHeight="1" x14ac:dyDescent="0.2">
      <c r="A159" s="32"/>
      <c r="B159" s="41" t="s">
        <v>273</v>
      </c>
      <c r="C159" s="33"/>
      <c r="D159" s="33" t="s">
        <v>54</v>
      </c>
      <c r="E159" s="34">
        <v>5409</v>
      </c>
      <c r="F159" s="35" t="s">
        <v>59</v>
      </c>
      <c r="G159" s="36">
        <v>3</v>
      </c>
      <c r="H159" s="37">
        <f>(10.7*Tabelle3[[#This Row],[ca. Anzahl
Titel pro Jahr]])</f>
        <v>32.099999999999994</v>
      </c>
      <c r="I159" s="37">
        <f>A159*H159</f>
        <v>0</v>
      </c>
      <c r="J159" s="40"/>
      <c r="K159" s="40"/>
    </row>
    <row r="160" spans="1:11" ht="12.95" customHeight="1" x14ac:dyDescent="0.2">
      <c r="A160" s="32"/>
      <c r="B160" s="41" t="s">
        <v>305</v>
      </c>
      <c r="C160" s="33"/>
      <c r="D160" s="33" t="s">
        <v>286</v>
      </c>
      <c r="E160" s="34">
        <v>5715</v>
      </c>
      <c r="F160" s="39" t="s">
        <v>306</v>
      </c>
      <c r="G160" s="36">
        <v>1</v>
      </c>
      <c r="H160" s="37">
        <v>24</v>
      </c>
      <c r="I160" s="37">
        <f>A160*H160</f>
        <v>0</v>
      </c>
      <c r="J160" s="40"/>
      <c r="K160" s="40"/>
    </row>
    <row r="161" spans="1:11" ht="12.95" customHeight="1" x14ac:dyDescent="0.2">
      <c r="A161" s="32"/>
      <c r="B161" s="41" t="s">
        <v>396</v>
      </c>
      <c r="C161" s="33"/>
      <c r="D161" s="33" t="s">
        <v>23</v>
      </c>
      <c r="E161" s="34">
        <v>2908</v>
      </c>
      <c r="F161" s="39" t="s">
        <v>28</v>
      </c>
      <c r="G161" s="36">
        <v>1</v>
      </c>
      <c r="H161" s="37">
        <v>23</v>
      </c>
      <c r="I161" s="37">
        <f>A161*H161</f>
        <v>0</v>
      </c>
      <c r="J161" s="40"/>
      <c r="K161" s="40"/>
    </row>
    <row r="162" spans="1:11" ht="12.95" customHeight="1" x14ac:dyDescent="0.2">
      <c r="A162" s="32"/>
      <c r="B162" s="41" t="s">
        <v>118</v>
      </c>
      <c r="C162" s="33"/>
      <c r="D162" s="33" t="s">
        <v>119</v>
      </c>
      <c r="E162" s="34">
        <v>2887</v>
      </c>
      <c r="F162" s="39" t="s">
        <v>110</v>
      </c>
      <c r="G162" s="36">
        <v>1</v>
      </c>
      <c r="H162" s="37">
        <v>22</v>
      </c>
      <c r="I162" s="37">
        <f>A162*H162</f>
        <v>0</v>
      </c>
      <c r="J162" s="40"/>
      <c r="K162" s="40"/>
    </row>
    <row r="163" spans="1:11" ht="12.95" customHeight="1" x14ac:dyDescent="0.2">
      <c r="A163" s="32"/>
      <c r="B163" s="41" t="s">
        <v>120</v>
      </c>
      <c r="C163" s="33"/>
      <c r="D163" s="33" t="s">
        <v>54</v>
      </c>
      <c r="E163" s="34">
        <v>5099</v>
      </c>
      <c r="F163" s="35" t="s">
        <v>121</v>
      </c>
      <c r="G163" s="36">
        <v>3</v>
      </c>
      <c r="H163" s="37">
        <f>(14.7*Tabelle3[[#This Row],[ca. Anzahl
Titel pro Jahr]])</f>
        <v>44.099999999999994</v>
      </c>
      <c r="I163" s="37">
        <f>A163*H163</f>
        <v>0</v>
      </c>
      <c r="J163" s="40"/>
      <c r="K163" s="40"/>
    </row>
    <row r="164" spans="1:11" ht="12.95" customHeight="1" x14ac:dyDescent="0.2">
      <c r="A164" s="32"/>
      <c r="B164" s="41" t="s">
        <v>122</v>
      </c>
      <c r="C164" s="33"/>
      <c r="D164" s="33" t="s">
        <v>23</v>
      </c>
      <c r="E164" s="34">
        <v>2910</v>
      </c>
      <c r="F164" s="39" t="s">
        <v>28</v>
      </c>
      <c r="G164" s="36">
        <v>1</v>
      </c>
      <c r="H164" s="37">
        <v>22</v>
      </c>
      <c r="I164" s="37">
        <f>A164*H164</f>
        <v>0</v>
      </c>
      <c r="J164" s="40"/>
      <c r="K164" s="40"/>
    </row>
    <row r="165" spans="1:11" ht="12.95" customHeight="1" x14ac:dyDescent="0.2">
      <c r="A165" s="32"/>
      <c r="B165" s="41" t="s">
        <v>123</v>
      </c>
      <c r="C165" s="33"/>
      <c r="D165" s="33" t="s">
        <v>124</v>
      </c>
      <c r="E165" s="34">
        <v>4782</v>
      </c>
      <c r="F165" s="35" t="s">
        <v>125</v>
      </c>
      <c r="G165" s="36">
        <v>2</v>
      </c>
      <c r="H165" s="37">
        <v>22</v>
      </c>
      <c r="I165" s="37">
        <f>A165*H165</f>
        <v>0</v>
      </c>
      <c r="J165" s="40"/>
      <c r="K165" s="40"/>
    </row>
    <row r="166" spans="1:11" ht="12.95" customHeight="1" x14ac:dyDescent="0.2">
      <c r="A166" s="32"/>
      <c r="B166" s="41" t="s">
        <v>126</v>
      </c>
      <c r="C166" s="33"/>
      <c r="D166" s="33" t="s">
        <v>71</v>
      </c>
      <c r="E166" s="34">
        <v>4501</v>
      </c>
      <c r="F166" s="39" t="s">
        <v>58</v>
      </c>
      <c r="G166" s="36">
        <v>2</v>
      </c>
      <c r="H166" s="37">
        <f>(Tabelle3[[#This Row],[ca. Anzahl
Titel pro Jahr]]*11.3)</f>
        <v>22.6</v>
      </c>
      <c r="I166" s="37">
        <f>A166*H166</f>
        <v>0</v>
      </c>
      <c r="J166" s="40"/>
      <c r="K166" s="40"/>
    </row>
    <row r="167" spans="1:11" ht="12.95" customHeight="1" x14ac:dyDescent="0.2">
      <c r="A167" s="32"/>
      <c r="B167" s="41" t="s">
        <v>246</v>
      </c>
      <c r="C167" s="33"/>
      <c r="D167" s="33" t="s">
        <v>57</v>
      </c>
      <c r="E167" s="34">
        <v>5390</v>
      </c>
      <c r="F167" s="35" t="s">
        <v>247</v>
      </c>
      <c r="G167" s="36">
        <v>5</v>
      </c>
      <c r="H167" s="37">
        <f>(Tabelle3[[#This Row],[ca. Anzahl
Titel pro Jahr]]*12.7)</f>
        <v>63.5</v>
      </c>
      <c r="I167" s="37">
        <f>A167*H167</f>
        <v>0</v>
      </c>
      <c r="J167" s="40"/>
      <c r="K167" s="40"/>
    </row>
    <row r="168" spans="1:11" ht="12.95" customHeight="1" x14ac:dyDescent="0.2">
      <c r="A168" s="32"/>
      <c r="B168" s="41" t="s">
        <v>271</v>
      </c>
      <c r="C168" s="33"/>
      <c r="D168" s="33" t="s">
        <v>65</v>
      </c>
      <c r="E168" s="34">
        <v>5436</v>
      </c>
      <c r="F168" s="39" t="s">
        <v>133</v>
      </c>
      <c r="G168" s="36">
        <v>1</v>
      </c>
      <c r="H168" s="37">
        <f>(Tabelle3[[#This Row],[ca. Anzahl
Titel pro Jahr]]*11.3)</f>
        <v>11.3</v>
      </c>
      <c r="I168" s="37">
        <f>A168*H168</f>
        <v>0</v>
      </c>
      <c r="J168" s="40"/>
      <c r="K168" s="40"/>
    </row>
    <row r="169" spans="1:11" ht="12.95" customHeight="1" x14ac:dyDescent="0.2">
      <c r="A169" s="32"/>
      <c r="B169" s="41" t="s">
        <v>127</v>
      </c>
      <c r="C169" s="33"/>
      <c r="D169" s="33" t="s">
        <v>124</v>
      </c>
      <c r="E169" s="34">
        <v>5101</v>
      </c>
      <c r="F169" s="35" t="s">
        <v>87</v>
      </c>
      <c r="G169" s="36">
        <v>2</v>
      </c>
      <c r="H169" s="37">
        <f>(Tabelle3[[#This Row],[ca. Anzahl
Titel pro Jahr]]*14.7)</f>
        <v>29.4</v>
      </c>
      <c r="I169" s="37">
        <f>A169*H169</f>
        <v>0</v>
      </c>
      <c r="J169" s="40"/>
      <c r="K169" s="40"/>
    </row>
    <row r="170" spans="1:11" ht="12.95" customHeight="1" x14ac:dyDescent="0.2">
      <c r="A170" s="32"/>
      <c r="B170" s="41" t="s">
        <v>128</v>
      </c>
      <c r="C170" s="33"/>
      <c r="D170" s="33" t="s">
        <v>71</v>
      </c>
      <c r="E170" s="34">
        <v>3068</v>
      </c>
      <c r="F170" s="39" t="s">
        <v>28</v>
      </c>
      <c r="G170" s="36">
        <v>1</v>
      </c>
      <c r="H170" s="37">
        <v>14</v>
      </c>
      <c r="I170" s="37">
        <f>A170*H170</f>
        <v>0</v>
      </c>
      <c r="J170" s="40"/>
      <c r="K170" s="40"/>
    </row>
    <row r="171" spans="1:11" ht="12.95" customHeight="1" x14ac:dyDescent="0.2">
      <c r="A171" s="32"/>
      <c r="B171" s="41" t="s">
        <v>129</v>
      </c>
      <c r="C171" s="33"/>
      <c r="D171" s="33" t="s">
        <v>23</v>
      </c>
      <c r="E171" s="34">
        <v>2913</v>
      </c>
      <c r="F171" s="35" t="s">
        <v>18</v>
      </c>
      <c r="G171" s="36">
        <v>2</v>
      </c>
      <c r="H171" s="37">
        <v>50</v>
      </c>
      <c r="I171" s="37">
        <f>A171*H171</f>
        <v>0</v>
      </c>
      <c r="J171" s="40"/>
      <c r="K171" s="40"/>
    </row>
    <row r="172" spans="1:11" ht="12.95" customHeight="1" x14ac:dyDescent="0.2">
      <c r="A172" s="32"/>
      <c r="B172" s="41" t="s">
        <v>311</v>
      </c>
      <c r="C172" s="33"/>
      <c r="D172" s="33" t="s">
        <v>71</v>
      </c>
      <c r="E172" s="34">
        <v>5695</v>
      </c>
      <c r="F172" s="39" t="s">
        <v>59</v>
      </c>
      <c r="G172" s="36">
        <v>4</v>
      </c>
      <c r="H172" s="37">
        <v>44</v>
      </c>
      <c r="I172" s="37">
        <f>A172*H172</f>
        <v>0</v>
      </c>
      <c r="J172" s="40"/>
      <c r="K172" s="40"/>
    </row>
    <row r="173" spans="1:11" ht="12.95" customHeight="1" x14ac:dyDescent="0.2">
      <c r="A173" s="32"/>
      <c r="B173" s="41" t="s">
        <v>130</v>
      </c>
      <c r="C173" s="33"/>
      <c r="D173" s="33" t="s">
        <v>33</v>
      </c>
      <c r="E173" s="34">
        <v>874</v>
      </c>
      <c r="F173" s="35" t="s">
        <v>28</v>
      </c>
      <c r="G173" s="36">
        <v>1</v>
      </c>
      <c r="H173" s="37">
        <v>23</v>
      </c>
      <c r="I173" s="37">
        <f>A173*H173</f>
        <v>0</v>
      </c>
      <c r="J173" s="40"/>
      <c r="K173" s="40"/>
    </row>
    <row r="174" spans="1:11" ht="12.95" customHeight="1" x14ac:dyDescent="0.2">
      <c r="A174" s="32"/>
      <c r="B174" s="41" t="s">
        <v>131</v>
      </c>
      <c r="C174" s="33"/>
      <c r="D174" s="33" t="s">
        <v>54</v>
      </c>
      <c r="E174" s="34">
        <v>286</v>
      </c>
      <c r="F174" s="39" t="s">
        <v>18</v>
      </c>
      <c r="G174" s="36">
        <v>1</v>
      </c>
      <c r="H174" s="37">
        <v>18</v>
      </c>
      <c r="I174" s="37">
        <f>A174*H174</f>
        <v>0</v>
      </c>
      <c r="J174" s="40"/>
      <c r="K174" s="40"/>
    </row>
    <row r="175" spans="1:11" ht="12.95" customHeight="1" x14ac:dyDescent="0.2">
      <c r="A175" s="32"/>
      <c r="B175" s="41" t="s">
        <v>132</v>
      </c>
      <c r="C175" s="33"/>
      <c r="D175" s="33" t="s">
        <v>65</v>
      </c>
      <c r="E175" s="34">
        <v>58</v>
      </c>
      <c r="F175" s="35" t="s">
        <v>133</v>
      </c>
      <c r="G175" s="36">
        <v>2</v>
      </c>
      <c r="H175" s="37">
        <v>20</v>
      </c>
      <c r="I175" s="37">
        <f>A175*H175</f>
        <v>0</v>
      </c>
      <c r="J175" s="40"/>
      <c r="K175" s="40"/>
    </row>
    <row r="176" spans="1:11" ht="12.95" customHeight="1" x14ac:dyDescent="0.2">
      <c r="A176" s="32"/>
      <c r="B176" s="41" t="s">
        <v>397</v>
      </c>
      <c r="C176" s="33"/>
      <c r="D176" s="33" t="s">
        <v>20</v>
      </c>
      <c r="E176" s="34">
        <v>265</v>
      </c>
      <c r="F176" s="39" t="s">
        <v>91</v>
      </c>
      <c r="G176" s="36">
        <v>1</v>
      </c>
      <c r="H176" s="37">
        <v>18</v>
      </c>
      <c r="I176" s="37">
        <f>A176*H176</f>
        <v>0</v>
      </c>
      <c r="J176" s="40"/>
      <c r="K176" s="40"/>
    </row>
    <row r="177" spans="1:11" ht="12.95" customHeight="1" x14ac:dyDescent="0.2">
      <c r="A177" s="32"/>
      <c r="B177" s="41" t="s">
        <v>134</v>
      </c>
      <c r="C177" s="33"/>
      <c r="D177" s="33" t="s">
        <v>71</v>
      </c>
      <c r="E177" s="34">
        <v>4457</v>
      </c>
      <c r="F177" s="35" t="s">
        <v>58</v>
      </c>
      <c r="G177" s="36">
        <v>2</v>
      </c>
      <c r="H177" s="37">
        <f>(Tabelle3[[#This Row],[ca. Anzahl
Titel pro Jahr]]*14.7)</f>
        <v>29.4</v>
      </c>
      <c r="I177" s="37">
        <f>A177*H177</f>
        <v>0</v>
      </c>
      <c r="J177" s="40"/>
      <c r="K177" s="40"/>
    </row>
    <row r="178" spans="1:11" ht="12.95" customHeight="1" x14ac:dyDescent="0.2">
      <c r="A178" s="32"/>
      <c r="B178" s="41" t="s">
        <v>135</v>
      </c>
      <c r="C178" s="33"/>
      <c r="D178" s="33" t="s">
        <v>23</v>
      </c>
      <c r="E178" s="34">
        <v>943</v>
      </c>
      <c r="F178" s="39" t="s">
        <v>28</v>
      </c>
      <c r="G178" s="36">
        <v>2</v>
      </c>
      <c r="H178" s="37">
        <v>46</v>
      </c>
      <c r="I178" s="37">
        <f>A178*H178</f>
        <v>0</v>
      </c>
      <c r="J178" s="40"/>
      <c r="K178" s="40"/>
    </row>
    <row r="179" spans="1:11" ht="12.95" customHeight="1" x14ac:dyDescent="0.2">
      <c r="A179" s="32"/>
      <c r="B179" s="41" t="s">
        <v>136</v>
      </c>
      <c r="C179" s="33"/>
      <c r="D179" s="33" t="s">
        <v>71</v>
      </c>
      <c r="E179" s="34">
        <v>4094</v>
      </c>
      <c r="F179" s="35" t="s">
        <v>125</v>
      </c>
      <c r="G179" s="36">
        <v>1</v>
      </c>
      <c r="H179" s="37">
        <f>(Tabelle3[[#This Row],[ca. Anzahl
Titel pro Jahr]]*11.3)</f>
        <v>11.3</v>
      </c>
      <c r="I179" s="37">
        <f>A179*H179</f>
        <v>0</v>
      </c>
      <c r="J179" s="40"/>
      <c r="K179" s="40"/>
    </row>
    <row r="180" spans="1:11" ht="12.95" customHeight="1" x14ac:dyDescent="0.2">
      <c r="A180" s="32"/>
      <c r="B180" s="41" t="s">
        <v>137</v>
      </c>
      <c r="C180" s="33"/>
      <c r="D180" s="33" t="s">
        <v>54</v>
      </c>
      <c r="E180" s="34">
        <v>4101</v>
      </c>
      <c r="F180" s="39" t="s">
        <v>58</v>
      </c>
      <c r="G180" s="36">
        <v>1</v>
      </c>
      <c r="H180" s="37">
        <f>(Tabelle3[[#This Row],[ca. Anzahl
Titel pro Jahr]]*10.7)</f>
        <v>10.7</v>
      </c>
      <c r="I180" s="37">
        <f>A180*H180</f>
        <v>0</v>
      </c>
      <c r="J180" s="40"/>
      <c r="K180" s="40"/>
    </row>
    <row r="181" spans="1:11" ht="12.95" customHeight="1" x14ac:dyDescent="0.2">
      <c r="A181" s="32"/>
      <c r="B181" s="41" t="s">
        <v>398</v>
      </c>
      <c r="C181" s="33"/>
      <c r="D181" s="33" t="s">
        <v>23</v>
      </c>
      <c r="E181" s="34">
        <v>2480</v>
      </c>
      <c r="F181" s="39" t="s">
        <v>18</v>
      </c>
      <c r="G181" s="36">
        <v>1</v>
      </c>
      <c r="H181" s="37">
        <v>25</v>
      </c>
      <c r="I181" s="37">
        <f>A181*H181</f>
        <v>0</v>
      </c>
      <c r="J181" s="40"/>
      <c r="K181" s="40"/>
    </row>
    <row r="182" spans="1:11" ht="12.95" customHeight="1" x14ac:dyDescent="0.2">
      <c r="A182" s="32"/>
      <c r="B182" s="41" t="s">
        <v>138</v>
      </c>
      <c r="C182" s="33"/>
      <c r="D182" s="33" t="s">
        <v>16</v>
      </c>
      <c r="E182" s="34">
        <v>1137</v>
      </c>
      <c r="F182" s="39" t="s">
        <v>28</v>
      </c>
      <c r="G182" s="36">
        <v>3</v>
      </c>
      <c r="H182" s="37">
        <v>57</v>
      </c>
      <c r="I182" s="37">
        <f>A182*H182</f>
        <v>0</v>
      </c>
      <c r="J182" s="40"/>
      <c r="K182" s="40"/>
    </row>
    <row r="183" spans="1:11" ht="12.95" customHeight="1" x14ac:dyDescent="0.2">
      <c r="A183" s="32"/>
      <c r="B183" s="41" t="s">
        <v>269</v>
      </c>
      <c r="C183" s="33"/>
      <c r="D183" s="33" t="s">
        <v>54</v>
      </c>
      <c r="E183" s="34">
        <v>5439</v>
      </c>
      <c r="F183" s="35" t="s">
        <v>133</v>
      </c>
      <c r="G183" s="36">
        <v>4</v>
      </c>
      <c r="H183" s="37">
        <v>44</v>
      </c>
      <c r="I183" s="37">
        <f>A183*H183</f>
        <v>0</v>
      </c>
      <c r="J183" s="40"/>
      <c r="K183" s="40"/>
    </row>
    <row r="184" spans="1:11" ht="12.95" customHeight="1" x14ac:dyDescent="0.2">
      <c r="A184" s="32"/>
      <c r="B184" s="41" t="s">
        <v>272</v>
      </c>
      <c r="C184" s="33"/>
      <c r="D184" s="33" t="s">
        <v>54</v>
      </c>
      <c r="E184" s="34">
        <v>5425</v>
      </c>
      <c r="F184" s="39" t="s">
        <v>84</v>
      </c>
      <c r="G184" s="36">
        <v>8</v>
      </c>
      <c r="H184" s="37">
        <v>88</v>
      </c>
      <c r="I184" s="37">
        <f>A184*H184</f>
        <v>0</v>
      </c>
      <c r="J184" s="40"/>
      <c r="K184" s="40"/>
    </row>
    <row r="185" spans="1:11" ht="12.95" customHeight="1" x14ac:dyDescent="0.2">
      <c r="A185" s="32"/>
      <c r="B185" s="41" t="s">
        <v>139</v>
      </c>
      <c r="C185" s="33"/>
      <c r="D185" s="33" t="s">
        <v>124</v>
      </c>
      <c r="E185" s="34">
        <v>5103</v>
      </c>
      <c r="F185" s="35" t="s">
        <v>125</v>
      </c>
      <c r="G185" s="36">
        <v>2</v>
      </c>
      <c r="H185" s="37">
        <v>24</v>
      </c>
      <c r="I185" s="37">
        <f>A185*H185</f>
        <v>0</v>
      </c>
      <c r="J185" s="40"/>
      <c r="K185" s="40"/>
    </row>
    <row r="186" spans="1:11" ht="12.95" customHeight="1" x14ac:dyDescent="0.2">
      <c r="A186" s="32"/>
      <c r="B186" s="41" t="s">
        <v>140</v>
      </c>
      <c r="C186" s="33"/>
      <c r="D186" s="33" t="s">
        <v>54</v>
      </c>
      <c r="E186" s="34">
        <v>5023</v>
      </c>
      <c r="F186" s="39" t="s">
        <v>125</v>
      </c>
      <c r="G186" s="36">
        <v>3</v>
      </c>
      <c r="H186" s="37">
        <v>33</v>
      </c>
      <c r="I186" s="37">
        <f>A186*H186</f>
        <v>0</v>
      </c>
      <c r="J186" s="40"/>
      <c r="K186" s="40"/>
    </row>
    <row r="187" spans="1:11" ht="12.95" customHeight="1" x14ac:dyDescent="0.2">
      <c r="A187" s="32"/>
      <c r="B187" s="41" t="s">
        <v>248</v>
      </c>
      <c r="C187" s="33"/>
      <c r="D187" s="33" t="s">
        <v>249</v>
      </c>
      <c r="E187" s="34">
        <v>5334</v>
      </c>
      <c r="F187" s="35" t="s">
        <v>58</v>
      </c>
      <c r="G187" s="36">
        <v>4</v>
      </c>
      <c r="H187" s="37">
        <v>60</v>
      </c>
      <c r="I187" s="37">
        <f>A187*H187</f>
        <v>0</v>
      </c>
      <c r="J187" s="40"/>
      <c r="K187" s="40"/>
    </row>
    <row r="188" spans="1:11" ht="12.95" customHeight="1" x14ac:dyDescent="0.2">
      <c r="A188" s="32"/>
      <c r="B188" s="41" t="s">
        <v>250</v>
      </c>
      <c r="C188" s="33"/>
      <c r="D188" s="33" t="s">
        <v>231</v>
      </c>
      <c r="E188" s="34">
        <v>5351</v>
      </c>
      <c r="F188" s="39" t="s">
        <v>251</v>
      </c>
      <c r="G188" s="36">
        <v>1</v>
      </c>
      <c r="H188" s="37">
        <v>26</v>
      </c>
      <c r="I188" s="37">
        <f>A188*H188</f>
        <v>0</v>
      </c>
      <c r="J188" s="40"/>
      <c r="K188" s="40"/>
    </row>
    <row r="189" spans="1:11" ht="12.95" customHeight="1" x14ac:dyDescent="0.2">
      <c r="A189" s="32"/>
      <c r="B189" s="41" t="s">
        <v>270</v>
      </c>
      <c r="C189" s="33"/>
      <c r="D189" s="33" t="s">
        <v>249</v>
      </c>
      <c r="E189" s="34">
        <v>5437</v>
      </c>
      <c r="F189" s="35" t="s">
        <v>274</v>
      </c>
      <c r="G189" s="36">
        <v>3</v>
      </c>
      <c r="H189" s="37">
        <v>33</v>
      </c>
      <c r="I189" s="37">
        <f>A189*H189</f>
        <v>0</v>
      </c>
      <c r="J189" s="40"/>
      <c r="K189" s="40"/>
    </row>
    <row r="190" spans="1:11" ht="12.95" customHeight="1" x14ac:dyDescent="0.2">
      <c r="A190" s="32"/>
      <c r="B190" s="41" t="s">
        <v>141</v>
      </c>
      <c r="C190" s="33"/>
      <c r="D190" s="33" t="s">
        <v>71</v>
      </c>
      <c r="E190" s="34">
        <v>4347</v>
      </c>
      <c r="F190" s="39" t="s">
        <v>84</v>
      </c>
      <c r="G190" s="36">
        <v>2</v>
      </c>
      <c r="H190" s="37">
        <v>22</v>
      </c>
      <c r="I190" s="37">
        <f>A190*H190</f>
        <v>0</v>
      </c>
      <c r="J190" s="40"/>
      <c r="K190" s="40"/>
    </row>
    <row r="191" spans="1:11" ht="12.95" customHeight="1" x14ac:dyDescent="0.2">
      <c r="A191" s="32"/>
      <c r="B191" s="41" t="s">
        <v>142</v>
      </c>
      <c r="C191" s="33"/>
      <c r="D191" s="33" t="s">
        <v>57</v>
      </c>
      <c r="E191" s="34">
        <v>4939</v>
      </c>
      <c r="F191" s="35" t="s">
        <v>84</v>
      </c>
      <c r="G191" s="36">
        <v>4</v>
      </c>
      <c r="H191" s="37">
        <v>52</v>
      </c>
      <c r="I191" s="37">
        <f>A191*H191</f>
        <v>0</v>
      </c>
      <c r="J191" s="40"/>
      <c r="K191" s="40"/>
    </row>
    <row r="192" spans="1:11" ht="12.95" customHeight="1" x14ac:dyDescent="0.2">
      <c r="A192" s="32"/>
      <c r="B192" s="41" t="s">
        <v>322</v>
      </c>
      <c r="C192" s="33"/>
      <c r="D192" s="33" t="s">
        <v>323</v>
      </c>
      <c r="E192" s="34">
        <v>5694</v>
      </c>
      <c r="F192" s="39" t="s">
        <v>84</v>
      </c>
      <c r="G192" s="36">
        <v>4</v>
      </c>
      <c r="H192" s="37">
        <v>68</v>
      </c>
      <c r="I192" s="37">
        <f>A192*H192</f>
        <v>0</v>
      </c>
      <c r="J192" s="40"/>
      <c r="K192" s="40"/>
    </row>
    <row r="193" spans="1:11" ht="12.95" customHeight="1" x14ac:dyDescent="0.2">
      <c r="A193" s="32"/>
      <c r="B193" s="41" t="s">
        <v>207</v>
      </c>
      <c r="C193" s="33"/>
      <c r="D193" s="33" t="s">
        <v>54</v>
      </c>
      <c r="E193" s="34">
        <v>5123</v>
      </c>
      <c r="F193" s="35" t="s">
        <v>58</v>
      </c>
      <c r="G193" s="36">
        <v>1</v>
      </c>
      <c r="H193" s="37">
        <v>19</v>
      </c>
      <c r="I193" s="37">
        <f>A193*H193</f>
        <v>0</v>
      </c>
      <c r="J193" s="40"/>
      <c r="K193" s="40"/>
    </row>
    <row r="194" spans="1:11" ht="12.95" customHeight="1" x14ac:dyDescent="0.2">
      <c r="A194" s="32"/>
      <c r="B194" s="41" t="s">
        <v>324</v>
      </c>
      <c r="C194" s="33"/>
      <c r="D194" s="33" t="s">
        <v>325</v>
      </c>
      <c r="E194" s="34">
        <v>5839</v>
      </c>
      <c r="F194" s="39" t="s">
        <v>58</v>
      </c>
      <c r="G194" s="36">
        <v>3</v>
      </c>
      <c r="H194" s="37">
        <v>33</v>
      </c>
      <c r="I194" s="37">
        <f>A194*H194</f>
        <v>0</v>
      </c>
      <c r="J194" s="40"/>
      <c r="K194" s="40"/>
    </row>
    <row r="195" spans="1:11" ht="12.95" customHeight="1" x14ac:dyDescent="0.2">
      <c r="A195" s="32"/>
      <c r="B195" s="41" t="s">
        <v>143</v>
      </c>
      <c r="C195" s="33"/>
      <c r="D195" s="33" t="s">
        <v>54</v>
      </c>
      <c r="E195" s="34">
        <v>4897</v>
      </c>
      <c r="F195" s="35" t="s">
        <v>84</v>
      </c>
      <c r="G195" s="36">
        <v>4</v>
      </c>
      <c r="H195" s="37">
        <v>44</v>
      </c>
      <c r="I195" s="37">
        <f>A195*H195</f>
        <v>0</v>
      </c>
      <c r="J195" s="40"/>
      <c r="K195" s="40"/>
    </row>
    <row r="196" spans="1:11" ht="12.95" customHeight="1" x14ac:dyDescent="0.2">
      <c r="A196" s="32"/>
      <c r="B196" s="41" t="s">
        <v>144</v>
      </c>
      <c r="C196" s="33"/>
      <c r="D196" s="33" t="s">
        <v>54</v>
      </c>
      <c r="E196" s="34">
        <v>4936</v>
      </c>
      <c r="F196" s="39" t="s">
        <v>145</v>
      </c>
      <c r="G196" s="36">
        <v>1</v>
      </c>
      <c r="H196" s="37">
        <v>11</v>
      </c>
      <c r="I196" s="37">
        <f>A196*H196</f>
        <v>0</v>
      </c>
      <c r="J196" s="40"/>
      <c r="K196" s="40"/>
    </row>
    <row r="197" spans="1:11" ht="12.95" customHeight="1" x14ac:dyDescent="0.2">
      <c r="A197" s="32"/>
      <c r="B197" s="41" t="s">
        <v>309</v>
      </c>
      <c r="C197" s="33"/>
      <c r="D197" s="33" t="s">
        <v>286</v>
      </c>
      <c r="E197" s="34">
        <v>5718</v>
      </c>
      <c r="F197" s="35" t="s">
        <v>310</v>
      </c>
      <c r="G197" s="36">
        <v>1</v>
      </c>
      <c r="H197" s="37">
        <v>16</v>
      </c>
      <c r="I197" s="37">
        <f>A197*H197</f>
        <v>0</v>
      </c>
      <c r="J197" s="40"/>
      <c r="K197" s="40"/>
    </row>
    <row r="198" spans="1:11" ht="12.95" customHeight="1" x14ac:dyDescent="0.2">
      <c r="A198" s="32"/>
      <c r="B198" s="41" t="s">
        <v>399</v>
      </c>
      <c r="C198" s="33"/>
      <c r="D198" s="33" t="s">
        <v>400</v>
      </c>
      <c r="E198" s="34">
        <v>4799</v>
      </c>
      <c r="F198" s="39" t="s">
        <v>58</v>
      </c>
      <c r="G198" s="36">
        <v>2</v>
      </c>
      <c r="H198" s="37">
        <v>24</v>
      </c>
      <c r="I198" s="37">
        <f>A198*H198</f>
        <v>0</v>
      </c>
      <c r="J198" s="40"/>
      <c r="K198" s="40"/>
    </row>
    <row r="199" spans="1:11" ht="12.95" customHeight="1" x14ac:dyDescent="0.2">
      <c r="A199" s="32"/>
      <c r="B199" s="41" t="s">
        <v>146</v>
      </c>
      <c r="C199" s="33"/>
      <c r="D199" s="33" t="s">
        <v>23</v>
      </c>
      <c r="E199" s="34">
        <v>2928</v>
      </c>
      <c r="F199" s="35" t="s">
        <v>26</v>
      </c>
      <c r="G199" s="36">
        <v>1</v>
      </c>
      <c r="H199" s="37">
        <v>23</v>
      </c>
      <c r="I199" s="37">
        <f>A199*H199</f>
        <v>0</v>
      </c>
      <c r="J199" s="40"/>
      <c r="K199" s="40"/>
    </row>
    <row r="200" spans="1:11" ht="12.95" customHeight="1" x14ac:dyDescent="0.2">
      <c r="A200" s="32"/>
      <c r="B200" s="41" t="s">
        <v>147</v>
      </c>
      <c r="C200" s="33"/>
      <c r="D200" s="33" t="s">
        <v>23</v>
      </c>
      <c r="E200" s="34">
        <v>1077</v>
      </c>
      <c r="F200" s="39" t="s">
        <v>110</v>
      </c>
      <c r="G200" s="36">
        <v>1</v>
      </c>
      <c r="H200" s="37">
        <v>24</v>
      </c>
      <c r="I200" s="37">
        <f>A200*H200</f>
        <v>0</v>
      </c>
      <c r="J200" s="40"/>
      <c r="K200" s="40"/>
    </row>
    <row r="201" spans="1:11" ht="12.95" customHeight="1" x14ac:dyDescent="0.2">
      <c r="A201" s="32"/>
      <c r="B201" s="41" t="s">
        <v>252</v>
      </c>
      <c r="C201" s="33"/>
      <c r="D201" s="33" t="s">
        <v>249</v>
      </c>
      <c r="E201" s="34">
        <v>5370</v>
      </c>
      <c r="F201" s="35" t="s">
        <v>58</v>
      </c>
      <c r="G201" s="36">
        <v>3</v>
      </c>
      <c r="H201" s="37">
        <v>36</v>
      </c>
      <c r="I201" s="37">
        <f>A201*H201</f>
        <v>0</v>
      </c>
      <c r="J201" s="40"/>
      <c r="K201" s="40"/>
    </row>
    <row r="202" spans="1:11" ht="12.95" customHeight="1" x14ac:dyDescent="0.2">
      <c r="A202" s="32"/>
      <c r="B202" s="41" t="s">
        <v>307</v>
      </c>
      <c r="C202" s="33"/>
      <c r="D202" s="33" t="s">
        <v>286</v>
      </c>
      <c r="E202" s="34">
        <v>5716</v>
      </c>
      <c r="F202" s="39" t="s">
        <v>97</v>
      </c>
      <c r="G202" s="36">
        <v>2</v>
      </c>
      <c r="H202" s="37">
        <v>36</v>
      </c>
      <c r="I202" s="37">
        <f>A202*H202</f>
        <v>0</v>
      </c>
      <c r="J202" s="40"/>
      <c r="K202" s="40"/>
    </row>
    <row r="203" spans="1:11" ht="12.95" customHeight="1" x14ac:dyDescent="0.2">
      <c r="A203" s="32"/>
      <c r="B203" s="41" t="s">
        <v>148</v>
      </c>
      <c r="C203" s="33"/>
      <c r="D203" s="33" t="s">
        <v>71</v>
      </c>
      <c r="E203" s="34">
        <v>4502</v>
      </c>
      <c r="F203" s="35" t="s">
        <v>58</v>
      </c>
      <c r="G203" s="36">
        <v>1</v>
      </c>
      <c r="H203" s="37">
        <v>11</v>
      </c>
      <c r="I203" s="37">
        <f>A203*H203</f>
        <v>0</v>
      </c>
      <c r="J203" s="40"/>
      <c r="K203" s="40"/>
    </row>
    <row r="204" spans="1:11" ht="12.95" customHeight="1" x14ac:dyDescent="0.2">
      <c r="A204" s="32"/>
      <c r="B204" s="41" t="s">
        <v>401</v>
      </c>
      <c r="C204" s="33"/>
      <c r="D204" s="33" t="s">
        <v>54</v>
      </c>
      <c r="E204" s="34">
        <v>5904</v>
      </c>
      <c r="F204" s="39" t="s">
        <v>84</v>
      </c>
      <c r="G204" s="36">
        <v>1</v>
      </c>
      <c r="H204" s="37">
        <v>12</v>
      </c>
      <c r="I204" s="37">
        <f>A204*H204</f>
        <v>0</v>
      </c>
      <c r="J204" s="40"/>
      <c r="K204" s="40"/>
    </row>
    <row r="205" spans="1:11" ht="12.95" customHeight="1" x14ac:dyDescent="0.2">
      <c r="A205" s="32"/>
      <c r="B205" s="41" t="s">
        <v>308</v>
      </c>
      <c r="C205" s="33"/>
      <c r="D205" s="33" t="s">
        <v>286</v>
      </c>
      <c r="E205" s="34">
        <v>5717</v>
      </c>
      <c r="F205" s="35" t="s">
        <v>28</v>
      </c>
      <c r="G205" s="36">
        <v>2</v>
      </c>
      <c r="H205" s="37">
        <v>46</v>
      </c>
      <c r="I205" s="37">
        <f>A205*H205</f>
        <v>0</v>
      </c>
      <c r="J205" s="40"/>
      <c r="K205" s="40"/>
    </row>
    <row r="206" spans="1:11" ht="12.95" customHeight="1" x14ac:dyDescent="0.2">
      <c r="A206" s="32"/>
      <c r="B206" s="41" t="s">
        <v>326</v>
      </c>
      <c r="C206" s="33"/>
      <c r="D206" s="33" t="s">
        <v>54</v>
      </c>
      <c r="E206" s="34">
        <v>5769</v>
      </c>
      <c r="F206" s="39" t="s">
        <v>327</v>
      </c>
      <c r="G206" s="36">
        <v>4</v>
      </c>
      <c r="H206" s="37">
        <v>70</v>
      </c>
      <c r="I206" s="37">
        <f>A206*H206</f>
        <v>0</v>
      </c>
      <c r="J206" s="40"/>
      <c r="K206" s="40"/>
    </row>
    <row r="207" spans="1:11" ht="12.95" customHeight="1" x14ac:dyDescent="0.2">
      <c r="A207" s="32"/>
      <c r="B207" s="41" t="s">
        <v>253</v>
      </c>
      <c r="C207" s="33"/>
      <c r="D207" s="33" t="s">
        <v>57</v>
      </c>
      <c r="E207" s="34">
        <v>5391</v>
      </c>
      <c r="F207" s="35" t="s">
        <v>254</v>
      </c>
      <c r="G207" s="36">
        <v>1</v>
      </c>
      <c r="H207" s="37">
        <v>13</v>
      </c>
      <c r="I207" s="37">
        <f>A207*H207</f>
        <v>0</v>
      </c>
      <c r="J207" s="40"/>
      <c r="K207" s="40"/>
    </row>
    <row r="208" spans="1:11" ht="12.95" customHeight="1" x14ac:dyDescent="0.2">
      <c r="A208" s="32"/>
      <c r="B208" s="41" t="s">
        <v>402</v>
      </c>
      <c r="C208" s="33"/>
      <c r="D208" s="33" t="s">
        <v>69</v>
      </c>
      <c r="E208" s="34">
        <v>2931</v>
      </c>
      <c r="F208" s="39" t="s">
        <v>110</v>
      </c>
      <c r="G208" s="36">
        <v>1</v>
      </c>
      <c r="H208" s="37">
        <v>30</v>
      </c>
      <c r="I208" s="37">
        <f>A208*H208</f>
        <v>0</v>
      </c>
      <c r="J208" s="40"/>
      <c r="K208" s="40"/>
    </row>
    <row r="209" spans="1:11" ht="12.95" customHeight="1" x14ac:dyDescent="0.2">
      <c r="A209" s="32"/>
      <c r="B209" s="41" t="s">
        <v>149</v>
      </c>
      <c r="C209" s="33"/>
      <c r="D209" s="33" t="s">
        <v>50</v>
      </c>
      <c r="E209" s="34">
        <v>149</v>
      </c>
      <c r="F209" s="35" t="s">
        <v>110</v>
      </c>
      <c r="G209" s="36">
        <v>7</v>
      </c>
      <c r="H209" s="37">
        <v>154</v>
      </c>
      <c r="I209" s="37">
        <f>A209*H209</f>
        <v>0</v>
      </c>
      <c r="J209" s="40"/>
      <c r="K209" s="40"/>
    </row>
    <row r="210" spans="1:11" ht="12.95" customHeight="1" x14ac:dyDescent="0.2">
      <c r="A210" s="32"/>
      <c r="B210" s="41" t="s">
        <v>150</v>
      </c>
      <c r="C210" s="33"/>
      <c r="D210" s="33" t="s">
        <v>23</v>
      </c>
      <c r="E210" s="34">
        <v>2300</v>
      </c>
      <c r="F210" s="39" t="s">
        <v>110</v>
      </c>
      <c r="G210" s="36">
        <v>1</v>
      </c>
      <c r="H210" s="37">
        <v>26</v>
      </c>
      <c r="I210" s="37">
        <f>A210*H210</f>
        <v>0</v>
      </c>
      <c r="J210" s="40"/>
      <c r="K210" s="40"/>
    </row>
    <row r="211" spans="1:11" ht="12.95" customHeight="1" x14ac:dyDescent="0.2">
      <c r="A211" s="32"/>
      <c r="B211" s="41" t="s">
        <v>208</v>
      </c>
      <c r="C211" s="33"/>
      <c r="D211" s="33" t="s">
        <v>50</v>
      </c>
      <c r="E211" s="34">
        <v>5126</v>
      </c>
      <c r="F211" s="35" t="s">
        <v>110</v>
      </c>
      <c r="G211" s="36">
        <v>1</v>
      </c>
      <c r="H211" s="37">
        <v>19</v>
      </c>
      <c r="I211" s="37">
        <f>A211*H211</f>
        <v>0</v>
      </c>
      <c r="J211" s="40"/>
      <c r="K211" s="40"/>
    </row>
    <row r="212" spans="1:11" ht="12.95" customHeight="1" x14ac:dyDescent="0.2">
      <c r="A212" s="32"/>
      <c r="B212" s="41" t="s">
        <v>153</v>
      </c>
      <c r="C212" s="33"/>
      <c r="D212" s="33" t="s">
        <v>71</v>
      </c>
      <c r="E212" s="34">
        <v>4463</v>
      </c>
      <c r="F212" s="39" t="s">
        <v>58</v>
      </c>
      <c r="G212" s="36">
        <v>2</v>
      </c>
      <c r="H212" s="37">
        <v>22</v>
      </c>
      <c r="I212" s="37">
        <f>A212*H212</f>
        <v>0</v>
      </c>
      <c r="J212" s="40"/>
      <c r="K212" s="40"/>
    </row>
    <row r="213" spans="1:11" ht="12.95" customHeight="1" x14ac:dyDescent="0.2">
      <c r="A213" s="32"/>
      <c r="B213" s="41" t="s">
        <v>154</v>
      </c>
      <c r="C213" s="33"/>
      <c r="D213" s="33" t="s">
        <v>23</v>
      </c>
      <c r="E213" s="34">
        <v>177</v>
      </c>
      <c r="F213" s="35" t="s">
        <v>18</v>
      </c>
      <c r="G213" s="36">
        <v>1</v>
      </c>
      <c r="H213" s="37">
        <v>24</v>
      </c>
      <c r="I213" s="37">
        <f>A213*H213</f>
        <v>0</v>
      </c>
      <c r="J213" s="40"/>
      <c r="K213" s="40"/>
    </row>
    <row r="214" spans="1:11" ht="12.95" customHeight="1" x14ac:dyDescent="0.2">
      <c r="A214" s="32"/>
      <c r="B214" s="41" t="s">
        <v>155</v>
      </c>
      <c r="C214" s="33"/>
      <c r="D214" s="33" t="s">
        <v>31</v>
      </c>
      <c r="E214" s="34">
        <v>4435</v>
      </c>
      <c r="F214" s="39" t="s">
        <v>125</v>
      </c>
      <c r="G214" s="36">
        <v>3</v>
      </c>
      <c r="H214" s="37">
        <v>33</v>
      </c>
      <c r="I214" s="37">
        <f>A214*H214</f>
        <v>0</v>
      </c>
      <c r="J214" s="40"/>
      <c r="K214" s="40"/>
    </row>
    <row r="215" spans="1:11" ht="12.95" customHeight="1" x14ac:dyDescent="0.2">
      <c r="A215" s="32"/>
      <c r="B215" s="41" t="s">
        <v>293</v>
      </c>
      <c r="C215" s="33"/>
      <c r="D215" s="33" t="s">
        <v>213</v>
      </c>
      <c r="E215" s="34">
        <v>5549</v>
      </c>
      <c r="F215" s="35" t="s">
        <v>294</v>
      </c>
      <c r="G215" s="36">
        <v>2</v>
      </c>
      <c r="H215" s="37">
        <f>(Tabelle3[[#This Row],[ca. Anzahl
Titel pro Jahr]]*12.3)</f>
        <v>24.6</v>
      </c>
      <c r="I215" s="37">
        <f>A215*H215</f>
        <v>0</v>
      </c>
      <c r="J215" s="40"/>
      <c r="K215" s="40"/>
    </row>
    <row r="216" spans="1:11" ht="12.95" customHeight="1" x14ac:dyDescent="0.2">
      <c r="A216" s="32"/>
      <c r="B216" s="41" t="s">
        <v>151</v>
      </c>
      <c r="C216" s="33"/>
      <c r="D216" s="33" t="s">
        <v>65</v>
      </c>
      <c r="E216" s="34">
        <v>3040</v>
      </c>
      <c r="F216" s="39" t="s">
        <v>152</v>
      </c>
      <c r="G216" s="36">
        <v>1</v>
      </c>
      <c r="H216" s="37">
        <v>12</v>
      </c>
      <c r="I216" s="37">
        <f>A216*H216</f>
        <v>0</v>
      </c>
      <c r="J216" s="40"/>
      <c r="K216" s="40"/>
    </row>
    <row r="217" spans="1:11" ht="12.95" customHeight="1" x14ac:dyDescent="0.2">
      <c r="A217" s="32"/>
      <c r="B217" s="41" t="s">
        <v>156</v>
      </c>
      <c r="C217" s="33"/>
      <c r="D217" s="33" t="s">
        <v>119</v>
      </c>
      <c r="E217" s="34">
        <v>1186</v>
      </c>
      <c r="F217" s="35" t="s">
        <v>110</v>
      </c>
      <c r="G217" s="36">
        <v>2</v>
      </c>
      <c r="H217" s="37">
        <v>46</v>
      </c>
      <c r="I217" s="37">
        <f>A217*H217</f>
        <v>0</v>
      </c>
      <c r="J217" s="40"/>
      <c r="K217" s="40"/>
    </row>
    <row r="218" spans="1:11" ht="12.95" customHeight="1" x14ac:dyDescent="0.2">
      <c r="A218" s="32"/>
      <c r="B218" s="41" t="s">
        <v>328</v>
      </c>
      <c r="C218" s="33"/>
      <c r="D218" s="33" t="s">
        <v>71</v>
      </c>
      <c r="E218" s="34">
        <v>5770</v>
      </c>
      <c r="F218" s="39" t="s">
        <v>84</v>
      </c>
      <c r="G218" s="36">
        <v>3</v>
      </c>
      <c r="H218" s="37">
        <v>11</v>
      </c>
      <c r="I218" s="37">
        <f>A218*H218</f>
        <v>0</v>
      </c>
      <c r="J218" s="40"/>
      <c r="K218" s="40"/>
    </row>
    <row r="219" spans="1:11" ht="12.95" customHeight="1" x14ac:dyDescent="0.2">
      <c r="A219" s="32"/>
      <c r="B219" s="41" t="s">
        <v>328</v>
      </c>
      <c r="C219" s="33"/>
      <c r="D219" s="33" t="s">
        <v>71</v>
      </c>
      <c r="E219" s="34">
        <v>5770</v>
      </c>
      <c r="F219" s="35" t="s">
        <v>329</v>
      </c>
      <c r="G219" s="36">
        <v>4</v>
      </c>
      <c r="H219" s="37">
        <v>44</v>
      </c>
      <c r="I219" s="37">
        <f>A219*H219</f>
        <v>0</v>
      </c>
      <c r="J219" s="40"/>
      <c r="K219" s="40"/>
    </row>
    <row r="220" spans="1:11" ht="12.95" customHeight="1" x14ac:dyDescent="0.2">
      <c r="A220" s="32"/>
      <c r="B220" s="41" t="s">
        <v>157</v>
      </c>
      <c r="C220" s="33"/>
      <c r="D220" s="33" t="s">
        <v>54</v>
      </c>
      <c r="E220" s="34">
        <v>2861</v>
      </c>
      <c r="F220" s="39" t="s">
        <v>158</v>
      </c>
      <c r="G220" s="36">
        <v>1</v>
      </c>
      <c r="H220" s="37">
        <v>19</v>
      </c>
      <c r="I220" s="37">
        <f>A220*H220</f>
        <v>0</v>
      </c>
      <c r="J220" s="40"/>
      <c r="K220" s="40"/>
    </row>
    <row r="221" spans="1:11" ht="12.95" customHeight="1" x14ac:dyDescent="0.2">
      <c r="A221" s="32"/>
      <c r="B221" s="41" t="s">
        <v>209</v>
      </c>
      <c r="C221" s="33"/>
      <c r="D221" s="33" t="s">
        <v>54</v>
      </c>
      <c r="E221" s="34">
        <v>5127</v>
      </c>
      <c r="F221" s="35" t="s">
        <v>210</v>
      </c>
      <c r="G221" s="36">
        <v>2</v>
      </c>
      <c r="H221" s="37">
        <v>22</v>
      </c>
      <c r="I221" s="37">
        <f>A221*H221</f>
        <v>0</v>
      </c>
      <c r="J221" s="40"/>
      <c r="K221" s="40"/>
    </row>
    <row r="222" spans="1:11" ht="12.95" customHeight="1" x14ac:dyDescent="0.2">
      <c r="A222" s="32"/>
      <c r="B222" s="41" t="s">
        <v>159</v>
      </c>
      <c r="C222" s="33"/>
      <c r="D222" s="33" t="s">
        <v>71</v>
      </c>
      <c r="E222" s="34">
        <v>4464</v>
      </c>
      <c r="F222" s="39" t="s">
        <v>125</v>
      </c>
      <c r="G222" s="36">
        <v>4</v>
      </c>
      <c r="H222" s="37">
        <v>44</v>
      </c>
      <c r="I222" s="37">
        <f>A222*H222</f>
        <v>0</v>
      </c>
      <c r="J222" s="40"/>
      <c r="K222" s="40"/>
    </row>
    <row r="223" spans="1:11" ht="12.95" customHeight="1" x14ac:dyDescent="0.2">
      <c r="A223" s="12"/>
      <c r="B223" s="13"/>
      <c r="C223" s="13"/>
      <c r="D223" s="13"/>
      <c r="E223" s="14"/>
      <c r="G223" s="15"/>
      <c r="H223" s="16"/>
      <c r="I223" s="16"/>
      <c r="J223" s="20"/>
      <c r="K223" s="20"/>
    </row>
    <row r="224" spans="1:11" ht="12.95" customHeight="1" x14ac:dyDescent="0.2">
      <c r="A224" s="12"/>
      <c r="B224" s="13"/>
      <c r="C224" s="13"/>
      <c r="D224" s="13"/>
      <c r="E224" s="14"/>
      <c r="G224" s="15"/>
      <c r="H224" s="29" t="s">
        <v>219</v>
      </c>
      <c r="I224" s="24">
        <f>SUM(I159:I222)</f>
        <v>0</v>
      </c>
      <c r="J224" s="20"/>
      <c r="K224" s="21"/>
    </row>
    <row r="225" spans="1:11" ht="12.95" customHeight="1" x14ac:dyDescent="0.2">
      <c r="A225" s="12"/>
      <c r="B225" s="13"/>
      <c r="C225" s="13"/>
      <c r="D225" s="13"/>
      <c r="E225" s="14"/>
      <c r="G225" s="15"/>
      <c r="H225" s="29"/>
      <c r="I225" s="24"/>
      <c r="J225" s="20"/>
      <c r="K225" s="21"/>
    </row>
    <row r="226" spans="1:11" ht="12.95" customHeight="1" x14ac:dyDescent="0.2">
      <c r="A226" s="3"/>
      <c r="B226" s="3"/>
      <c r="C226" s="3"/>
      <c r="D226" s="3"/>
      <c r="E226" s="3"/>
      <c r="G226" s="4"/>
      <c r="H226" s="30"/>
      <c r="I226" s="25"/>
    </row>
    <row r="227" spans="1:11" ht="20.25" customHeight="1" x14ac:dyDescent="0.2">
      <c r="A227" s="45" t="s">
        <v>160</v>
      </c>
      <c r="B227" s="46"/>
      <c r="C227" s="46"/>
      <c r="D227" s="46"/>
      <c r="E227" s="46"/>
      <c r="F227" s="46"/>
      <c r="G227" s="46"/>
      <c r="H227" s="46"/>
      <c r="I227" s="46"/>
      <c r="J227" s="46"/>
      <c r="K227" s="47"/>
    </row>
    <row r="228" spans="1:11" ht="48.75" customHeight="1" x14ac:dyDescent="0.2">
      <c r="A228" s="26" t="s">
        <v>5</v>
      </c>
      <c r="B228" s="7" t="s">
        <v>6</v>
      </c>
      <c r="C228" s="7" t="s">
        <v>233</v>
      </c>
      <c r="D228" s="8" t="s">
        <v>7</v>
      </c>
      <c r="E228" s="9" t="s">
        <v>8</v>
      </c>
      <c r="F228" s="8" t="s">
        <v>9</v>
      </c>
      <c r="G228" s="10" t="s">
        <v>10</v>
      </c>
      <c r="H228" s="9" t="s">
        <v>11</v>
      </c>
      <c r="I228" s="10" t="s">
        <v>12</v>
      </c>
      <c r="J228" s="10" t="s">
        <v>13</v>
      </c>
      <c r="K228" s="10" t="s">
        <v>14</v>
      </c>
    </row>
    <row r="229" spans="1:11" ht="13.5" customHeight="1" x14ac:dyDescent="0.2">
      <c r="A229" s="32"/>
      <c r="B229" s="41" t="s">
        <v>340</v>
      </c>
      <c r="C229" s="33"/>
      <c r="D229" s="41" t="s">
        <v>54</v>
      </c>
      <c r="E229" s="34">
        <v>5740</v>
      </c>
      <c r="F229" s="39" t="s">
        <v>26</v>
      </c>
      <c r="G229" s="36">
        <v>1</v>
      </c>
      <c r="H229" s="37">
        <v>28</v>
      </c>
      <c r="I229" s="37">
        <f>A229*H229</f>
        <v>0</v>
      </c>
      <c r="J229" s="40"/>
      <c r="K229" s="40"/>
    </row>
    <row r="230" spans="1:11" ht="13.5" customHeight="1" x14ac:dyDescent="0.2">
      <c r="A230" s="32"/>
      <c r="B230" s="33" t="s">
        <v>161</v>
      </c>
      <c r="C230" s="33"/>
      <c r="D230" s="33" t="s">
        <v>23</v>
      </c>
      <c r="E230" s="34">
        <v>2905</v>
      </c>
      <c r="F230" s="35" t="s">
        <v>162</v>
      </c>
      <c r="G230" s="36">
        <v>1</v>
      </c>
      <c r="H230" s="37">
        <v>23</v>
      </c>
      <c r="I230" s="37">
        <f>A230*H230</f>
        <v>0</v>
      </c>
      <c r="J230" s="40"/>
      <c r="K230" s="40"/>
    </row>
    <row r="231" spans="1:11" ht="13.5" customHeight="1" x14ac:dyDescent="0.2">
      <c r="A231" s="32"/>
      <c r="B231" s="41" t="s">
        <v>403</v>
      </c>
      <c r="C231" s="33"/>
      <c r="D231" s="41" t="s">
        <v>404</v>
      </c>
      <c r="E231" s="34">
        <v>2907</v>
      </c>
      <c r="F231" s="39" t="s">
        <v>236</v>
      </c>
      <c r="G231" s="36">
        <v>1</v>
      </c>
      <c r="H231" s="37">
        <v>26</v>
      </c>
      <c r="I231" s="37">
        <f>A231*H231</f>
        <v>0</v>
      </c>
      <c r="J231" s="40"/>
      <c r="K231" s="40"/>
    </row>
    <row r="232" spans="1:11" ht="13.5" customHeight="1" x14ac:dyDescent="0.2">
      <c r="A232" s="32"/>
      <c r="B232" s="33" t="s">
        <v>163</v>
      </c>
      <c r="C232" s="33"/>
      <c r="D232" s="33" t="s">
        <v>23</v>
      </c>
      <c r="E232" s="34">
        <v>4709</v>
      </c>
      <c r="F232" s="35" t="s">
        <v>28</v>
      </c>
      <c r="G232" s="36">
        <v>1</v>
      </c>
      <c r="H232" s="37">
        <v>24</v>
      </c>
      <c r="I232" s="37">
        <f>A232*H232</f>
        <v>0</v>
      </c>
      <c r="J232" s="40"/>
      <c r="K232" s="40"/>
    </row>
    <row r="233" spans="1:11" ht="13.5" customHeight="1" x14ac:dyDescent="0.2">
      <c r="A233" s="32"/>
      <c r="B233" s="41" t="s">
        <v>165</v>
      </c>
      <c r="C233" s="33"/>
      <c r="D233" s="41" t="s">
        <v>54</v>
      </c>
      <c r="E233" s="34">
        <v>2379</v>
      </c>
      <c r="F233" s="39" t="s">
        <v>28</v>
      </c>
      <c r="G233" s="36">
        <v>1</v>
      </c>
      <c r="H233" s="37">
        <f>(Tabelle4[[#This Row],[ca. Anzahl
Titel pro Jahr]]*17.9)</f>
        <v>17.899999999999999</v>
      </c>
      <c r="I233" s="37">
        <f>A233*H233</f>
        <v>0</v>
      </c>
      <c r="J233" s="40"/>
      <c r="K233" s="40"/>
    </row>
    <row r="234" spans="1:11" ht="13.5" customHeight="1" x14ac:dyDescent="0.2">
      <c r="A234" s="32"/>
      <c r="B234" s="33" t="s">
        <v>166</v>
      </c>
      <c r="C234" s="33"/>
      <c r="D234" s="33" t="s">
        <v>23</v>
      </c>
      <c r="E234" s="34">
        <v>4720</v>
      </c>
      <c r="F234" s="35" t="s">
        <v>97</v>
      </c>
      <c r="G234" s="36">
        <v>1</v>
      </c>
      <c r="H234" s="37">
        <v>36</v>
      </c>
      <c r="I234" s="37">
        <f>A234*H234</f>
        <v>0</v>
      </c>
      <c r="J234" s="40"/>
      <c r="K234" s="40"/>
    </row>
    <row r="235" spans="1:11" ht="13.5" customHeight="1" x14ac:dyDescent="0.2">
      <c r="A235" s="32"/>
      <c r="B235" s="41" t="s">
        <v>206</v>
      </c>
      <c r="C235" s="33"/>
      <c r="D235" s="41" t="s">
        <v>23</v>
      </c>
      <c r="E235" s="34">
        <v>5121</v>
      </c>
      <c r="F235" s="39" t="s">
        <v>97</v>
      </c>
      <c r="G235" s="36">
        <v>2</v>
      </c>
      <c r="H235" s="37">
        <v>62</v>
      </c>
      <c r="I235" s="37">
        <f>A235*H235</f>
        <v>0</v>
      </c>
      <c r="J235" s="40"/>
      <c r="K235" s="40"/>
    </row>
    <row r="236" spans="1:11" ht="13.5" customHeight="1" x14ac:dyDescent="0.2">
      <c r="A236" s="32"/>
      <c r="B236" s="33" t="s">
        <v>363</v>
      </c>
      <c r="C236" s="33"/>
      <c r="D236" s="33" t="s">
        <v>54</v>
      </c>
      <c r="E236" s="34">
        <v>5619</v>
      </c>
      <c r="F236" s="35" t="s">
        <v>364</v>
      </c>
      <c r="G236" s="36">
        <v>1</v>
      </c>
      <c r="H236" s="37">
        <v>24</v>
      </c>
      <c r="I236" s="37">
        <f>A236*H236</f>
        <v>0</v>
      </c>
      <c r="J236" s="40"/>
      <c r="K236" s="40"/>
    </row>
    <row r="237" spans="1:11" ht="13.5" customHeight="1" x14ac:dyDescent="0.2">
      <c r="A237" s="32"/>
      <c r="B237" s="41" t="s">
        <v>167</v>
      </c>
      <c r="C237" s="33"/>
      <c r="D237" s="41" t="s">
        <v>119</v>
      </c>
      <c r="E237" s="34">
        <v>2911</v>
      </c>
      <c r="F237" s="39" t="s">
        <v>110</v>
      </c>
      <c r="G237" s="36">
        <v>1</v>
      </c>
      <c r="H237" s="37">
        <v>23</v>
      </c>
      <c r="I237" s="37">
        <f>A237*H237</f>
        <v>0</v>
      </c>
      <c r="J237" s="40"/>
      <c r="K237" s="40"/>
    </row>
    <row r="238" spans="1:11" ht="13.5" customHeight="1" x14ac:dyDescent="0.2">
      <c r="A238" s="32"/>
      <c r="B238" s="33" t="s">
        <v>168</v>
      </c>
      <c r="C238" s="33"/>
      <c r="D238" s="33" t="s">
        <v>23</v>
      </c>
      <c r="E238" s="34">
        <v>2912</v>
      </c>
      <c r="F238" s="35" t="s">
        <v>110</v>
      </c>
      <c r="G238" s="36">
        <v>1</v>
      </c>
      <c r="H238" s="37">
        <v>24</v>
      </c>
      <c r="I238" s="37">
        <f>A238*H238</f>
        <v>0</v>
      </c>
      <c r="J238" s="40"/>
      <c r="K238" s="40"/>
    </row>
    <row r="239" spans="1:11" ht="13.5" customHeight="1" x14ac:dyDescent="0.2">
      <c r="A239" s="32"/>
      <c r="B239" s="41" t="s">
        <v>275</v>
      </c>
      <c r="C239" s="33"/>
      <c r="D239" s="41" t="s">
        <v>65</v>
      </c>
      <c r="E239" s="34">
        <v>5438</v>
      </c>
      <c r="F239" s="39" t="s">
        <v>164</v>
      </c>
      <c r="G239" s="36">
        <v>3</v>
      </c>
      <c r="H239" s="37">
        <f>(Tabelle4[[#This Row],[ca. Anzahl
Titel pro Jahr]]*10.7)</f>
        <v>32.099999999999994</v>
      </c>
      <c r="I239" s="37">
        <f>A239*H239</f>
        <v>0</v>
      </c>
      <c r="J239" s="40"/>
      <c r="K239" s="40"/>
    </row>
    <row r="240" spans="1:11" ht="13.5" customHeight="1" x14ac:dyDescent="0.2">
      <c r="A240" s="32"/>
      <c r="B240" s="33" t="s">
        <v>169</v>
      </c>
      <c r="C240" s="33"/>
      <c r="D240" s="33" t="s">
        <v>23</v>
      </c>
      <c r="E240" s="34">
        <v>4712</v>
      </c>
      <c r="F240" s="35" t="s">
        <v>110</v>
      </c>
      <c r="G240" s="36">
        <v>2</v>
      </c>
      <c r="H240" s="37">
        <v>48</v>
      </c>
      <c r="I240" s="37">
        <f>A240*H240</f>
        <v>0</v>
      </c>
      <c r="J240" s="40"/>
      <c r="K240" s="40"/>
    </row>
    <row r="241" spans="1:11" ht="13.5" customHeight="1" x14ac:dyDescent="0.2">
      <c r="A241" s="32"/>
      <c r="B241" s="41" t="s">
        <v>341</v>
      </c>
      <c r="C241" s="33"/>
      <c r="D241" s="41" t="s">
        <v>69</v>
      </c>
      <c r="E241" s="34">
        <v>5741</v>
      </c>
      <c r="F241" s="39" t="s">
        <v>28</v>
      </c>
      <c r="G241" s="36">
        <v>1</v>
      </c>
      <c r="H241" s="37">
        <v>23</v>
      </c>
      <c r="I241" s="37">
        <f>A241*H241</f>
        <v>0</v>
      </c>
      <c r="J241" s="40"/>
      <c r="K241" s="40"/>
    </row>
    <row r="242" spans="1:11" ht="13.5" customHeight="1" x14ac:dyDescent="0.2">
      <c r="A242" s="32"/>
      <c r="B242" s="33" t="s">
        <v>342</v>
      </c>
      <c r="C242" s="33"/>
      <c r="D242" s="33" t="s">
        <v>23</v>
      </c>
      <c r="E242" s="34">
        <v>5599</v>
      </c>
      <c r="F242" s="35" t="s">
        <v>110</v>
      </c>
      <c r="G242" s="36">
        <v>1</v>
      </c>
      <c r="H242" s="37">
        <v>24</v>
      </c>
      <c r="I242" s="37">
        <f>A242*H242</f>
        <v>0</v>
      </c>
      <c r="J242" s="40"/>
      <c r="K242" s="40"/>
    </row>
    <row r="243" spans="1:11" ht="13.5" customHeight="1" x14ac:dyDescent="0.2">
      <c r="A243" s="32"/>
      <c r="B243" s="41" t="s">
        <v>343</v>
      </c>
      <c r="C243" s="33"/>
      <c r="D243" s="41" t="s">
        <v>50</v>
      </c>
      <c r="E243" s="34">
        <v>5811</v>
      </c>
      <c r="F243" s="39" t="s">
        <v>97</v>
      </c>
      <c r="G243" s="36">
        <v>2</v>
      </c>
      <c r="H243" s="37">
        <v>48</v>
      </c>
      <c r="I243" s="37">
        <f>A243*H243</f>
        <v>0</v>
      </c>
      <c r="J243" s="40"/>
      <c r="K243" s="40"/>
    </row>
    <row r="244" spans="1:11" ht="13.5" customHeight="1" x14ac:dyDescent="0.2">
      <c r="A244" s="32"/>
      <c r="B244" s="33" t="s">
        <v>232</v>
      </c>
      <c r="C244" s="33"/>
      <c r="D244" s="33" t="s">
        <v>54</v>
      </c>
      <c r="E244" s="34">
        <v>5244</v>
      </c>
      <c r="F244" s="35" t="s">
        <v>18</v>
      </c>
      <c r="G244" s="36">
        <v>2</v>
      </c>
      <c r="H244" s="37">
        <v>34</v>
      </c>
      <c r="I244" s="37">
        <f>A244*H244</f>
        <v>0</v>
      </c>
      <c r="J244" s="40"/>
      <c r="K244" s="40"/>
    </row>
    <row r="245" spans="1:11" ht="13.5" customHeight="1" x14ac:dyDescent="0.2">
      <c r="A245" s="32"/>
      <c r="B245" s="41" t="s">
        <v>170</v>
      </c>
      <c r="C245" s="33"/>
      <c r="D245" s="41" t="s">
        <v>23</v>
      </c>
      <c r="E245" s="34">
        <v>4952</v>
      </c>
      <c r="F245" s="39" t="s">
        <v>97</v>
      </c>
      <c r="G245" s="36">
        <v>3</v>
      </c>
      <c r="H245" s="37">
        <v>72</v>
      </c>
      <c r="I245" s="37">
        <f>A245*H245</f>
        <v>0</v>
      </c>
      <c r="J245" s="40"/>
      <c r="K245" s="40"/>
    </row>
    <row r="246" spans="1:11" ht="13.5" customHeight="1" x14ac:dyDescent="0.2">
      <c r="A246" s="32"/>
      <c r="B246" s="33" t="s">
        <v>405</v>
      </c>
      <c r="C246" s="33"/>
      <c r="D246" s="33" t="s">
        <v>54</v>
      </c>
      <c r="E246" s="34">
        <v>964</v>
      </c>
      <c r="F246" s="39" t="s">
        <v>162</v>
      </c>
      <c r="G246" s="36">
        <v>1</v>
      </c>
      <c r="H246" s="37">
        <v>31</v>
      </c>
      <c r="I246" s="37">
        <f>A246*H246</f>
        <v>0</v>
      </c>
      <c r="J246" s="40"/>
      <c r="K246" s="40"/>
    </row>
    <row r="247" spans="1:11" ht="13.5" customHeight="1" x14ac:dyDescent="0.2">
      <c r="A247" s="32"/>
      <c r="B247" s="41" t="s">
        <v>171</v>
      </c>
      <c r="C247" s="33"/>
      <c r="D247" s="41" t="s">
        <v>23</v>
      </c>
      <c r="E247" s="34">
        <v>2814</v>
      </c>
      <c r="F247" s="39" t="s">
        <v>172</v>
      </c>
      <c r="G247" s="36">
        <v>1</v>
      </c>
      <c r="H247" s="37">
        <v>23</v>
      </c>
      <c r="I247" s="37">
        <f>A247*H247</f>
        <v>0</v>
      </c>
      <c r="J247" s="40"/>
      <c r="K247" s="40"/>
    </row>
    <row r="248" spans="1:11" ht="13.5" customHeight="1" x14ac:dyDescent="0.2">
      <c r="A248" s="32"/>
      <c r="B248" s="33" t="s">
        <v>365</v>
      </c>
      <c r="C248" s="33"/>
      <c r="D248" s="33" t="s">
        <v>23</v>
      </c>
      <c r="E248" s="34">
        <v>5624</v>
      </c>
      <c r="F248" s="35" t="s">
        <v>358</v>
      </c>
      <c r="G248" s="36">
        <v>1</v>
      </c>
      <c r="H248" s="37">
        <v>20</v>
      </c>
      <c r="I248" s="37">
        <f>A248*H248</f>
        <v>0</v>
      </c>
      <c r="J248" s="40"/>
      <c r="K248" s="40"/>
    </row>
    <row r="249" spans="1:11" ht="13.5" customHeight="1" x14ac:dyDescent="0.2">
      <c r="A249" s="32"/>
      <c r="B249" s="41" t="s">
        <v>173</v>
      </c>
      <c r="C249" s="33"/>
      <c r="D249" s="41" t="s">
        <v>23</v>
      </c>
      <c r="E249" s="34">
        <v>4949</v>
      </c>
      <c r="F249" s="39" t="s">
        <v>110</v>
      </c>
      <c r="G249" s="36">
        <v>1</v>
      </c>
      <c r="H249" s="37">
        <v>23</v>
      </c>
      <c r="I249" s="37">
        <f>A249*H249</f>
        <v>0</v>
      </c>
      <c r="J249" s="40"/>
      <c r="K249" s="40"/>
    </row>
    <row r="250" spans="1:11" ht="13.5" customHeight="1" x14ac:dyDescent="0.2">
      <c r="A250" s="32"/>
      <c r="B250" s="33" t="s">
        <v>344</v>
      </c>
      <c r="C250" s="33"/>
      <c r="D250" s="33" t="s">
        <v>50</v>
      </c>
      <c r="E250" s="34">
        <v>5742</v>
      </c>
      <c r="F250" s="35" t="s">
        <v>320</v>
      </c>
      <c r="G250" s="36">
        <v>1</v>
      </c>
      <c r="H250" s="37">
        <v>24</v>
      </c>
      <c r="I250" s="37">
        <f>A250*H250</f>
        <v>0</v>
      </c>
      <c r="J250" s="40"/>
      <c r="K250" s="40"/>
    </row>
    <row r="251" spans="1:11" ht="13.5" customHeight="1" x14ac:dyDescent="0.2">
      <c r="A251" s="32"/>
      <c r="B251" s="41" t="s">
        <v>174</v>
      </c>
      <c r="C251" s="33"/>
      <c r="D251" s="41" t="s">
        <v>23</v>
      </c>
      <c r="E251" s="34">
        <v>746</v>
      </c>
      <c r="F251" s="39" t="s">
        <v>28</v>
      </c>
      <c r="G251" s="36">
        <v>1</v>
      </c>
      <c r="H251" s="37">
        <v>23</v>
      </c>
      <c r="I251" s="37">
        <f>A251*H251</f>
        <v>0</v>
      </c>
      <c r="J251" s="40"/>
      <c r="K251" s="40"/>
    </row>
    <row r="252" spans="1:11" ht="13.5" customHeight="1" x14ac:dyDescent="0.2">
      <c r="A252" s="32"/>
      <c r="B252" s="33" t="s">
        <v>175</v>
      </c>
      <c r="C252" s="33"/>
      <c r="D252" s="33" t="s">
        <v>23</v>
      </c>
      <c r="E252" s="34">
        <v>2919</v>
      </c>
      <c r="F252" s="35" t="s">
        <v>28</v>
      </c>
      <c r="G252" s="36">
        <v>3</v>
      </c>
      <c r="H252" s="37">
        <v>72</v>
      </c>
      <c r="I252" s="37">
        <f>A252*H252</f>
        <v>0</v>
      </c>
      <c r="J252" s="40"/>
      <c r="K252" s="40"/>
    </row>
    <row r="253" spans="1:11" ht="13.5" customHeight="1" x14ac:dyDescent="0.2">
      <c r="A253" s="32"/>
      <c r="B253" s="41" t="s">
        <v>406</v>
      </c>
      <c r="C253" s="33"/>
      <c r="D253" s="41" t="s">
        <v>407</v>
      </c>
      <c r="E253" s="34">
        <v>4455</v>
      </c>
      <c r="F253" s="39" t="s">
        <v>28</v>
      </c>
      <c r="G253" s="36">
        <v>1</v>
      </c>
      <c r="H253" s="37">
        <v>36</v>
      </c>
      <c r="I253" s="37">
        <f>A253*H253</f>
        <v>0</v>
      </c>
      <c r="J253" s="40"/>
      <c r="K253" s="40"/>
    </row>
    <row r="254" spans="1:11" ht="13.5" customHeight="1" x14ac:dyDescent="0.2">
      <c r="A254" s="32"/>
      <c r="B254" s="33" t="s">
        <v>176</v>
      </c>
      <c r="C254" s="33"/>
      <c r="D254" s="33" t="s">
        <v>23</v>
      </c>
      <c r="E254" s="34">
        <v>2920</v>
      </c>
      <c r="F254" s="35" t="s">
        <v>110</v>
      </c>
      <c r="G254" s="36">
        <v>1</v>
      </c>
      <c r="H254" s="37">
        <v>23</v>
      </c>
      <c r="I254" s="37">
        <f>A254*H254</f>
        <v>0</v>
      </c>
      <c r="J254" s="40"/>
      <c r="K254" s="40"/>
    </row>
    <row r="255" spans="1:11" ht="13.5" customHeight="1" x14ac:dyDescent="0.2">
      <c r="A255" s="32"/>
      <c r="B255" s="41" t="s">
        <v>408</v>
      </c>
      <c r="C255" s="33"/>
      <c r="D255" s="41" t="s">
        <v>409</v>
      </c>
      <c r="E255" s="34">
        <v>5918</v>
      </c>
      <c r="F255" s="39" t="s">
        <v>121</v>
      </c>
      <c r="G255" s="36">
        <v>2</v>
      </c>
      <c r="H255" s="37">
        <v>30</v>
      </c>
      <c r="I255" s="37">
        <f>A255*H255</f>
        <v>0</v>
      </c>
      <c r="J255" s="40"/>
      <c r="K255" s="40"/>
    </row>
    <row r="256" spans="1:11" ht="13.5" customHeight="1" x14ac:dyDescent="0.2">
      <c r="A256" s="32"/>
      <c r="B256" s="33" t="s">
        <v>177</v>
      </c>
      <c r="C256" s="33"/>
      <c r="D256" s="33" t="s">
        <v>23</v>
      </c>
      <c r="E256" s="34">
        <v>4948</v>
      </c>
      <c r="F256" s="35" t="s">
        <v>110</v>
      </c>
      <c r="G256" s="36">
        <v>1</v>
      </c>
      <c r="H256" s="37">
        <v>31</v>
      </c>
      <c r="I256" s="37">
        <f>A256*H256</f>
        <v>0</v>
      </c>
      <c r="J256" s="40"/>
      <c r="K256" s="40"/>
    </row>
    <row r="257" spans="1:11" ht="13.5" customHeight="1" x14ac:dyDescent="0.2">
      <c r="A257" s="32"/>
      <c r="B257" s="41" t="s">
        <v>178</v>
      </c>
      <c r="C257" s="33"/>
      <c r="D257" s="41" t="s">
        <v>23</v>
      </c>
      <c r="E257" s="34">
        <v>4536</v>
      </c>
      <c r="F257" s="39" t="s">
        <v>28</v>
      </c>
      <c r="G257" s="36">
        <v>1</v>
      </c>
      <c r="H257" s="37">
        <v>23</v>
      </c>
      <c r="I257" s="37">
        <f>A257*H257</f>
        <v>0</v>
      </c>
      <c r="J257" s="40"/>
      <c r="K257" s="40"/>
    </row>
    <row r="258" spans="1:11" ht="13.5" customHeight="1" x14ac:dyDescent="0.2">
      <c r="A258" s="32"/>
      <c r="B258" s="33" t="s">
        <v>410</v>
      </c>
      <c r="C258" s="33"/>
      <c r="D258" s="33" t="s">
        <v>23</v>
      </c>
      <c r="E258" s="34">
        <v>2922</v>
      </c>
      <c r="F258" s="39" t="s">
        <v>28</v>
      </c>
      <c r="G258" s="36">
        <v>1</v>
      </c>
      <c r="H258" s="37">
        <v>25</v>
      </c>
      <c r="I258" s="37">
        <f>A258*H258</f>
        <v>0</v>
      </c>
      <c r="J258" s="40"/>
      <c r="K258" s="40"/>
    </row>
    <row r="259" spans="1:11" ht="13.5" customHeight="1" x14ac:dyDescent="0.2">
      <c r="A259" s="32"/>
      <c r="B259" s="41" t="s">
        <v>179</v>
      </c>
      <c r="C259" s="33"/>
      <c r="D259" s="41" t="s">
        <v>50</v>
      </c>
      <c r="E259" s="34">
        <v>2421</v>
      </c>
      <c r="F259" s="39" t="s">
        <v>28</v>
      </c>
      <c r="G259" s="36">
        <v>1</v>
      </c>
      <c r="H259" s="37">
        <v>33</v>
      </c>
      <c r="I259" s="37">
        <f>A259*H259</f>
        <v>0</v>
      </c>
      <c r="J259" s="40"/>
      <c r="K259" s="40"/>
    </row>
    <row r="260" spans="1:11" ht="13.5" customHeight="1" x14ac:dyDescent="0.2">
      <c r="A260" s="32"/>
      <c r="B260" s="33" t="s">
        <v>180</v>
      </c>
      <c r="C260" s="33"/>
      <c r="D260" s="33" t="s">
        <v>119</v>
      </c>
      <c r="E260" s="34">
        <v>488</v>
      </c>
      <c r="F260" s="35" t="s">
        <v>110</v>
      </c>
      <c r="G260" s="36">
        <v>1</v>
      </c>
      <c r="H260" s="37">
        <v>23</v>
      </c>
      <c r="I260" s="37">
        <f>A260*H260</f>
        <v>0</v>
      </c>
      <c r="J260" s="40"/>
      <c r="K260" s="40"/>
    </row>
    <row r="261" spans="1:11" ht="13.5" customHeight="1" x14ac:dyDescent="0.2">
      <c r="A261" s="32"/>
      <c r="B261" s="41" t="s">
        <v>182</v>
      </c>
      <c r="C261" s="33"/>
      <c r="D261" s="41" t="s">
        <v>69</v>
      </c>
      <c r="E261" s="34">
        <v>1207</v>
      </c>
      <c r="F261" s="39" t="s">
        <v>183</v>
      </c>
      <c r="G261" s="36">
        <v>1</v>
      </c>
      <c r="H261" s="37">
        <v>32</v>
      </c>
      <c r="I261" s="37">
        <f>A261*H261</f>
        <v>0</v>
      </c>
      <c r="J261" s="40"/>
      <c r="K261" s="40"/>
    </row>
    <row r="262" spans="1:11" ht="13.5" customHeight="1" x14ac:dyDescent="0.2">
      <c r="A262" s="32"/>
      <c r="B262" s="33" t="s">
        <v>366</v>
      </c>
      <c r="C262" s="33"/>
      <c r="D262" s="33" t="s">
        <v>23</v>
      </c>
      <c r="E262" s="34">
        <v>5623</v>
      </c>
      <c r="F262" s="35" t="s">
        <v>183</v>
      </c>
      <c r="G262" s="36">
        <v>1</v>
      </c>
      <c r="H262" s="37">
        <v>31</v>
      </c>
      <c r="I262" s="37">
        <f>A262*H262</f>
        <v>0</v>
      </c>
      <c r="J262" s="40"/>
      <c r="K262" s="40"/>
    </row>
    <row r="263" spans="1:11" ht="13.5" customHeight="1" x14ac:dyDescent="0.2">
      <c r="A263" s="32"/>
      <c r="B263" s="41" t="s">
        <v>184</v>
      </c>
      <c r="C263" s="33"/>
      <c r="D263" s="41" t="s">
        <v>185</v>
      </c>
      <c r="E263" s="34">
        <v>362</v>
      </c>
      <c r="F263" s="39" t="s">
        <v>26</v>
      </c>
      <c r="G263" s="36">
        <v>1</v>
      </c>
      <c r="H263" s="37">
        <v>21</v>
      </c>
      <c r="I263" s="37">
        <f>A263*H263</f>
        <v>0</v>
      </c>
      <c r="J263" s="40"/>
      <c r="K263" s="40"/>
    </row>
    <row r="264" spans="1:11" ht="13.5" customHeight="1" x14ac:dyDescent="0.2">
      <c r="A264" s="32"/>
      <c r="B264" s="33" t="s">
        <v>212</v>
      </c>
      <c r="C264" s="33"/>
      <c r="D264" s="33" t="s">
        <v>213</v>
      </c>
      <c r="E264" s="34">
        <v>5128</v>
      </c>
      <c r="F264" s="35" t="s">
        <v>125</v>
      </c>
      <c r="G264" s="36">
        <v>1</v>
      </c>
      <c r="H264" s="37">
        <v>12</v>
      </c>
      <c r="I264" s="37">
        <f>A264*H264</f>
        <v>0</v>
      </c>
      <c r="J264" s="40"/>
      <c r="K264" s="40"/>
    </row>
    <row r="265" spans="1:11" ht="13.5" customHeight="1" x14ac:dyDescent="0.2">
      <c r="A265" s="32"/>
      <c r="B265" s="41" t="s">
        <v>411</v>
      </c>
      <c r="C265" s="33"/>
      <c r="D265" s="41" t="s">
        <v>71</v>
      </c>
      <c r="E265" s="34">
        <v>5919</v>
      </c>
      <c r="F265" s="39" t="s">
        <v>152</v>
      </c>
      <c r="G265" s="36">
        <v>3</v>
      </c>
      <c r="H265" s="37">
        <v>36</v>
      </c>
      <c r="I265" s="37">
        <f>A265*H265</f>
        <v>0</v>
      </c>
      <c r="J265" s="40"/>
      <c r="K265" s="40"/>
    </row>
    <row r="266" spans="1:11" ht="13.5" customHeight="1" x14ac:dyDescent="0.2">
      <c r="A266" s="32"/>
      <c r="B266" s="33" t="s">
        <v>186</v>
      </c>
      <c r="C266" s="33"/>
      <c r="D266" s="33" t="s">
        <v>23</v>
      </c>
      <c r="E266" s="34">
        <v>4715</v>
      </c>
      <c r="F266" s="35" t="s">
        <v>162</v>
      </c>
      <c r="G266" s="36">
        <v>1</v>
      </c>
      <c r="H266" s="37">
        <v>23</v>
      </c>
      <c r="I266" s="37">
        <f>A266*H266</f>
        <v>0</v>
      </c>
      <c r="J266" s="40"/>
      <c r="K266" s="40"/>
    </row>
    <row r="267" spans="1:11" ht="13.5" customHeight="1" x14ac:dyDescent="0.2">
      <c r="A267" s="32"/>
      <c r="B267" s="33" t="s">
        <v>345</v>
      </c>
      <c r="C267" s="33"/>
      <c r="D267" s="33" t="s">
        <v>23</v>
      </c>
      <c r="E267" s="34">
        <v>5602</v>
      </c>
      <c r="F267" s="35" t="s">
        <v>28</v>
      </c>
      <c r="G267" s="36">
        <v>1</v>
      </c>
      <c r="H267" s="37">
        <v>35</v>
      </c>
      <c r="I267" s="37">
        <f>A267*H267</f>
        <v>0</v>
      </c>
      <c r="J267" s="40"/>
      <c r="K267" s="40"/>
    </row>
    <row r="268" spans="1:11" ht="13.5" customHeight="1" x14ac:dyDescent="0.2">
      <c r="A268" s="32"/>
      <c r="B268" s="41" t="s">
        <v>187</v>
      </c>
      <c r="C268" s="33"/>
      <c r="D268" s="41" t="s">
        <v>188</v>
      </c>
      <c r="E268" s="34">
        <v>496</v>
      </c>
      <c r="F268" s="39" t="s">
        <v>189</v>
      </c>
      <c r="G268" s="36">
        <v>1</v>
      </c>
      <c r="H268" s="37">
        <v>24</v>
      </c>
      <c r="I268" s="37">
        <f>A268*H268</f>
        <v>0</v>
      </c>
      <c r="J268" s="40"/>
      <c r="K268" s="40"/>
    </row>
    <row r="269" spans="1:11" ht="13.5" customHeight="1" x14ac:dyDescent="0.2">
      <c r="A269" s="32"/>
      <c r="B269" s="41" t="s">
        <v>190</v>
      </c>
      <c r="C269" s="33"/>
      <c r="D269" s="41" t="s">
        <v>188</v>
      </c>
      <c r="E269" s="34">
        <v>4540</v>
      </c>
      <c r="F269" s="39" t="s">
        <v>91</v>
      </c>
      <c r="G269" s="36">
        <v>1</v>
      </c>
      <c r="H269" s="37">
        <v>22</v>
      </c>
      <c r="I269" s="37">
        <f>A269*H269</f>
        <v>0</v>
      </c>
      <c r="J269" s="40"/>
      <c r="K269" s="40"/>
    </row>
    <row r="270" spans="1:11" ht="13.5" customHeight="1" x14ac:dyDescent="0.2">
      <c r="A270" s="32"/>
      <c r="B270" s="33" t="s">
        <v>346</v>
      </c>
      <c r="C270" s="33"/>
      <c r="D270" s="33" t="s">
        <v>23</v>
      </c>
      <c r="E270" s="34">
        <v>5601</v>
      </c>
      <c r="F270" s="35" t="s">
        <v>97</v>
      </c>
      <c r="G270" s="36">
        <v>1</v>
      </c>
      <c r="H270" s="37">
        <v>22</v>
      </c>
      <c r="I270" s="37">
        <f>A270*H270</f>
        <v>0</v>
      </c>
      <c r="J270" s="40"/>
      <c r="K270" s="40"/>
    </row>
    <row r="271" spans="1:11" ht="13.5" customHeight="1" x14ac:dyDescent="0.2">
      <c r="A271" s="32"/>
      <c r="B271" s="41" t="s">
        <v>347</v>
      </c>
      <c r="C271" s="33"/>
      <c r="D271" s="41" t="s">
        <v>348</v>
      </c>
      <c r="E271" s="34">
        <v>5598</v>
      </c>
      <c r="F271" s="39" t="s">
        <v>251</v>
      </c>
      <c r="G271" s="36">
        <v>2</v>
      </c>
      <c r="H271" s="37">
        <v>66</v>
      </c>
      <c r="I271" s="37">
        <f>A271*H271</f>
        <v>0</v>
      </c>
      <c r="J271" s="40"/>
      <c r="K271" s="40"/>
    </row>
    <row r="272" spans="1:11" ht="13.5" customHeight="1" x14ac:dyDescent="0.2">
      <c r="A272" s="32"/>
      <c r="B272" s="33" t="s">
        <v>349</v>
      </c>
      <c r="C272" s="33"/>
      <c r="D272" s="33" t="s">
        <v>23</v>
      </c>
      <c r="E272" s="34">
        <v>5743</v>
      </c>
      <c r="F272" s="35" t="s">
        <v>26</v>
      </c>
      <c r="G272" s="36">
        <v>1</v>
      </c>
      <c r="H272" s="37">
        <v>37</v>
      </c>
      <c r="I272" s="37">
        <f>A272*H272</f>
        <v>0</v>
      </c>
      <c r="J272" s="40"/>
      <c r="K272" s="40"/>
    </row>
    <row r="273" spans="1:11" ht="13.5" customHeight="1" x14ac:dyDescent="0.2">
      <c r="A273" s="32"/>
      <c r="B273" s="41" t="s">
        <v>211</v>
      </c>
      <c r="C273" s="33"/>
      <c r="D273" s="41" t="s">
        <v>23</v>
      </c>
      <c r="E273" s="34">
        <v>5122</v>
      </c>
      <c r="F273" s="39" t="s">
        <v>91</v>
      </c>
      <c r="G273" s="36">
        <v>2</v>
      </c>
      <c r="H273" s="37">
        <v>48</v>
      </c>
      <c r="I273" s="37">
        <f>A273*H273</f>
        <v>0</v>
      </c>
      <c r="J273" s="40"/>
      <c r="K273" s="40"/>
    </row>
    <row r="274" spans="1:11" ht="13.5" customHeight="1" x14ac:dyDescent="0.2">
      <c r="A274" s="32"/>
      <c r="B274" s="33" t="s">
        <v>350</v>
      </c>
      <c r="C274" s="33"/>
      <c r="D274" s="33" t="s">
        <v>50</v>
      </c>
      <c r="E274" s="34">
        <v>5825</v>
      </c>
      <c r="F274" s="35" t="s">
        <v>97</v>
      </c>
      <c r="G274" s="36">
        <v>2</v>
      </c>
      <c r="H274" s="37">
        <v>80</v>
      </c>
      <c r="I274" s="37">
        <f>A274*H274</f>
        <v>0</v>
      </c>
      <c r="J274" s="40"/>
      <c r="K274" s="40"/>
    </row>
    <row r="275" spans="1:11" ht="13.5" customHeight="1" x14ac:dyDescent="0.2">
      <c r="A275" s="32"/>
      <c r="B275" s="41" t="s">
        <v>191</v>
      </c>
      <c r="C275" s="33"/>
      <c r="D275" s="41" t="s">
        <v>23</v>
      </c>
      <c r="E275" s="34">
        <v>4719</v>
      </c>
      <c r="F275" s="39" t="s">
        <v>162</v>
      </c>
      <c r="G275" s="36">
        <v>6</v>
      </c>
      <c r="H275" s="37">
        <v>144</v>
      </c>
      <c r="I275" s="37">
        <f>A275*H275</f>
        <v>0</v>
      </c>
      <c r="J275" s="40"/>
      <c r="K275" s="40"/>
    </row>
    <row r="276" spans="1:11" ht="13.5" customHeight="1" x14ac:dyDescent="0.2">
      <c r="A276" s="32"/>
      <c r="B276" s="33" t="s">
        <v>367</v>
      </c>
      <c r="C276" s="33"/>
      <c r="D276" s="33" t="s">
        <v>23</v>
      </c>
      <c r="E276" s="34">
        <v>5620</v>
      </c>
      <c r="F276" s="35" t="s">
        <v>368</v>
      </c>
      <c r="G276" s="36">
        <v>3</v>
      </c>
      <c r="H276" s="37">
        <v>72</v>
      </c>
      <c r="I276" s="37">
        <f>A276*H276</f>
        <v>0</v>
      </c>
      <c r="J276" s="40"/>
      <c r="K276" s="40"/>
    </row>
    <row r="277" spans="1:11" ht="13.5" customHeight="1" x14ac:dyDescent="0.2">
      <c r="A277" s="32"/>
      <c r="B277" s="41" t="s">
        <v>192</v>
      </c>
      <c r="C277" s="33"/>
      <c r="D277" s="41" t="s">
        <v>57</v>
      </c>
      <c r="E277" s="34">
        <v>4224</v>
      </c>
      <c r="F277" s="39" t="s">
        <v>84</v>
      </c>
      <c r="G277" s="36">
        <v>2</v>
      </c>
      <c r="H277" s="37">
        <v>30</v>
      </c>
      <c r="I277" s="37">
        <f>A277*H277</f>
        <v>0</v>
      </c>
      <c r="J277" s="40"/>
      <c r="K277" s="40"/>
    </row>
    <row r="278" spans="1:11" ht="13.5" customHeight="1" x14ac:dyDescent="0.2">
      <c r="A278" s="32"/>
      <c r="B278" s="33" t="s">
        <v>412</v>
      </c>
      <c r="C278" s="33"/>
      <c r="D278" s="33" t="s">
        <v>413</v>
      </c>
      <c r="E278" s="34">
        <v>5744</v>
      </c>
      <c r="F278" s="39" t="s">
        <v>418</v>
      </c>
      <c r="G278" s="36">
        <v>2</v>
      </c>
      <c r="H278" s="37">
        <v>88</v>
      </c>
      <c r="I278" s="37">
        <f>A278*H278</f>
        <v>0</v>
      </c>
      <c r="J278" s="40"/>
      <c r="K278" s="40"/>
    </row>
    <row r="279" spans="1:11" ht="13.5" customHeight="1" x14ac:dyDescent="0.2">
      <c r="A279" s="32"/>
      <c r="B279" s="41" t="s">
        <v>351</v>
      </c>
      <c r="C279" s="33"/>
      <c r="D279" s="41" t="s">
        <v>352</v>
      </c>
      <c r="E279" s="34">
        <v>5745</v>
      </c>
      <c r="F279" s="39" t="s">
        <v>28</v>
      </c>
      <c r="G279" s="36">
        <v>1</v>
      </c>
      <c r="H279" s="37">
        <v>28</v>
      </c>
      <c r="I279" s="37">
        <f>A279*H279</f>
        <v>0</v>
      </c>
      <c r="J279" s="40"/>
      <c r="K279" s="40"/>
    </row>
    <row r="280" spans="1:11" ht="13.5" customHeight="1" x14ac:dyDescent="0.2">
      <c r="A280" s="32"/>
      <c r="B280" s="33" t="s">
        <v>353</v>
      </c>
      <c r="C280" s="33"/>
      <c r="D280" s="33" t="s">
        <v>354</v>
      </c>
      <c r="E280" s="34">
        <v>5746</v>
      </c>
      <c r="F280" s="35" t="s">
        <v>110</v>
      </c>
      <c r="G280" s="36">
        <v>1</v>
      </c>
      <c r="H280" s="37">
        <v>30</v>
      </c>
      <c r="I280" s="37">
        <f>A280*H280</f>
        <v>0</v>
      </c>
      <c r="J280" s="40"/>
      <c r="K280" s="40"/>
    </row>
    <row r="281" spans="1:11" ht="13.5" customHeight="1" x14ac:dyDescent="0.2">
      <c r="A281" s="32"/>
      <c r="B281" s="41" t="s">
        <v>193</v>
      </c>
      <c r="C281" s="33"/>
      <c r="D281" s="41" t="s">
        <v>50</v>
      </c>
      <c r="E281" s="34">
        <v>4693</v>
      </c>
      <c r="F281" s="39" t="s">
        <v>110</v>
      </c>
      <c r="G281" s="36">
        <v>3</v>
      </c>
      <c r="H281" s="37">
        <v>66</v>
      </c>
      <c r="I281" s="37">
        <f>A281*H281</f>
        <v>0</v>
      </c>
      <c r="J281" s="40"/>
      <c r="K281" s="40"/>
    </row>
    <row r="282" spans="1:11" ht="13.5" customHeight="1" x14ac:dyDescent="0.2">
      <c r="A282" s="32"/>
      <c r="B282" s="33" t="s">
        <v>355</v>
      </c>
      <c r="C282" s="33"/>
      <c r="D282" s="33" t="s">
        <v>330</v>
      </c>
      <c r="E282" s="34">
        <v>5634</v>
      </c>
      <c r="F282" s="35" t="s">
        <v>18</v>
      </c>
      <c r="G282" s="36">
        <v>1</v>
      </c>
      <c r="H282" s="37">
        <v>20</v>
      </c>
      <c r="I282" s="37">
        <f>A282*H282</f>
        <v>0</v>
      </c>
      <c r="J282" s="40"/>
      <c r="K282" s="40"/>
    </row>
    <row r="283" spans="1:11" ht="13.5" customHeight="1" x14ac:dyDescent="0.2">
      <c r="A283" s="32"/>
      <c r="B283" s="41" t="s">
        <v>194</v>
      </c>
      <c r="C283" s="33"/>
      <c r="D283" s="41" t="s">
        <v>69</v>
      </c>
      <c r="E283" s="34">
        <v>4541</v>
      </c>
      <c r="F283" s="39" t="s">
        <v>110</v>
      </c>
      <c r="G283" s="36">
        <v>2</v>
      </c>
      <c r="H283" s="37">
        <v>62</v>
      </c>
      <c r="I283" s="37">
        <f>A283*H283</f>
        <v>0</v>
      </c>
      <c r="J283" s="40"/>
      <c r="K283" s="40"/>
    </row>
    <row r="284" spans="1:11" ht="13.5" customHeight="1" x14ac:dyDescent="0.2">
      <c r="A284" s="32"/>
      <c r="B284" s="33" t="s">
        <v>195</v>
      </c>
      <c r="C284" s="33"/>
      <c r="D284" s="33" t="s">
        <v>23</v>
      </c>
      <c r="E284" s="34">
        <v>4357</v>
      </c>
      <c r="F284" s="35" t="s">
        <v>196</v>
      </c>
      <c r="G284" s="36">
        <v>1</v>
      </c>
      <c r="H284" s="37">
        <v>24</v>
      </c>
      <c r="I284" s="37">
        <f>A284*H284</f>
        <v>0</v>
      </c>
      <c r="J284" s="40"/>
      <c r="K284" s="40"/>
    </row>
    <row r="285" spans="1:11" ht="13.5" customHeight="1" x14ac:dyDescent="0.2">
      <c r="A285" s="32"/>
      <c r="B285" s="41" t="s">
        <v>356</v>
      </c>
      <c r="C285" s="33"/>
      <c r="D285" s="41" t="s">
        <v>357</v>
      </c>
      <c r="E285" s="34">
        <v>5747</v>
      </c>
      <c r="F285" s="39" t="s">
        <v>358</v>
      </c>
      <c r="G285" s="36">
        <v>1</v>
      </c>
      <c r="H285" s="37">
        <v>38</v>
      </c>
      <c r="I285" s="37">
        <f>A285*H285</f>
        <v>0</v>
      </c>
      <c r="J285" s="40"/>
      <c r="K285" s="40"/>
    </row>
    <row r="286" spans="1:11" ht="13.5" customHeight="1" x14ac:dyDescent="0.2">
      <c r="A286" s="32"/>
      <c r="B286" s="33" t="s">
        <v>255</v>
      </c>
      <c r="C286" s="33"/>
      <c r="D286" s="33" t="s">
        <v>23</v>
      </c>
      <c r="E286" s="34">
        <v>5349</v>
      </c>
      <c r="F286" s="35" t="s">
        <v>256</v>
      </c>
      <c r="G286" s="36">
        <v>1</v>
      </c>
      <c r="H286" s="37">
        <v>24</v>
      </c>
      <c r="I286" s="37">
        <f>A286*H286</f>
        <v>0</v>
      </c>
      <c r="J286" s="40"/>
      <c r="K286" s="40"/>
    </row>
    <row r="287" spans="1:11" ht="13.5" customHeight="1" x14ac:dyDescent="0.2">
      <c r="A287" s="32"/>
      <c r="B287" s="41" t="s">
        <v>359</v>
      </c>
      <c r="C287" s="33"/>
      <c r="D287" s="41" t="s">
        <v>23</v>
      </c>
      <c r="E287" s="34">
        <v>5600</v>
      </c>
      <c r="F287" s="39" t="s">
        <v>18</v>
      </c>
      <c r="G287" s="36">
        <v>1</v>
      </c>
      <c r="H287" s="37">
        <v>22</v>
      </c>
      <c r="I287" s="37">
        <f>A287*H287</f>
        <v>0</v>
      </c>
      <c r="J287" s="40"/>
      <c r="K287" s="40"/>
    </row>
    <row r="288" spans="1:11" ht="13.5" customHeight="1" x14ac:dyDescent="0.2">
      <c r="A288" s="32"/>
      <c r="B288" s="33" t="s">
        <v>197</v>
      </c>
      <c r="C288" s="33"/>
      <c r="D288" s="33" t="s">
        <v>54</v>
      </c>
      <c r="E288" s="34">
        <v>2985</v>
      </c>
      <c r="F288" s="35" t="s">
        <v>198</v>
      </c>
      <c r="G288" s="36">
        <v>2</v>
      </c>
      <c r="H288" s="37">
        <v>30</v>
      </c>
      <c r="I288" s="37">
        <f>A288*H288</f>
        <v>0</v>
      </c>
      <c r="J288" s="40"/>
      <c r="K288" s="40"/>
    </row>
    <row r="289" spans="1:11" ht="13.5" customHeight="1" x14ac:dyDescent="0.2">
      <c r="A289" s="32"/>
      <c r="B289" s="41" t="s">
        <v>369</v>
      </c>
      <c r="C289" s="33"/>
      <c r="D289" s="41" t="s">
        <v>23</v>
      </c>
      <c r="E289" s="34">
        <v>5622</v>
      </c>
      <c r="F289" s="39" t="s">
        <v>97</v>
      </c>
      <c r="G289" s="36">
        <v>1</v>
      </c>
      <c r="H289" s="37">
        <v>36</v>
      </c>
      <c r="I289" s="37">
        <f>A289*H289</f>
        <v>0</v>
      </c>
      <c r="J289" s="40"/>
      <c r="K289" s="40"/>
    </row>
    <row r="290" spans="1:11" ht="13.5" customHeight="1" x14ac:dyDescent="0.2">
      <c r="A290" s="32"/>
      <c r="B290" s="33" t="s">
        <v>370</v>
      </c>
      <c r="C290" s="33"/>
      <c r="D290" s="33" t="s">
        <v>23</v>
      </c>
      <c r="E290" s="34">
        <v>5621</v>
      </c>
      <c r="F290" s="35" t="s">
        <v>91</v>
      </c>
      <c r="G290" s="36">
        <v>1</v>
      </c>
      <c r="H290" s="37">
        <v>25</v>
      </c>
      <c r="I290" s="37">
        <f>A290*H290</f>
        <v>0</v>
      </c>
      <c r="J290" s="40"/>
      <c r="K290" s="40"/>
    </row>
    <row r="291" spans="1:11" ht="13.5" customHeight="1" x14ac:dyDescent="0.2">
      <c r="A291" s="32"/>
      <c r="B291" s="41" t="s">
        <v>199</v>
      </c>
      <c r="C291" s="33"/>
      <c r="D291" s="41" t="s">
        <v>54</v>
      </c>
      <c r="E291" s="34">
        <v>4124</v>
      </c>
      <c r="F291" s="39" t="s">
        <v>121</v>
      </c>
      <c r="G291" s="36">
        <v>1</v>
      </c>
      <c r="H291" s="37">
        <v>12</v>
      </c>
      <c r="I291" s="37">
        <f>A291*H291</f>
        <v>0</v>
      </c>
      <c r="J291" s="40"/>
      <c r="K291" s="40"/>
    </row>
    <row r="292" spans="1:11" ht="13.5" customHeight="1" x14ac:dyDescent="0.2">
      <c r="A292" s="32"/>
      <c r="B292" s="33" t="s">
        <v>360</v>
      </c>
      <c r="C292" s="33"/>
      <c r="D292" s="33" t="s">
        <v>23</v>
      </c>
      <c r="E292" s="34">
        <v>5748</v>
      </c>
      <c r="F292" s="35" t="s">
        <v>28</v>
      </c>
      <c r="G292" s="36">
        <v>2</v>
      </c>
      <c r="H292" s="37">
        <v>46</v>
      </c>
      <c r="I292" s="37">
        <f>A292*H292</f>
        <v>0</v>
      </c>
      <c r="J292" s="40"/>
      <c r="K292" s="40"/>
    </row>
    <row r="293" spans="1:11" ht="13.5" customHeight="1" x14ac:dyDescent="0.2">
      <c r="A293" s="32"/>
      <c r="B293" s="41" t="s">
        <v>200</v>
      </c>
      <c r="C293" s="33"/>
      <c r="D293" s="41" t="s">
        <v>23</v>
      </c>
      <c r="E293" s="34">
        <v>4723</v>
      </c>
      <c r="F293" s="39" t="s">
        <v>91</v>
      </c>
      <c r="G293" s="36">
        <v>1</v>
      </c>
      <c r="H293" s="37">
        <v>23</v>
      </c>
      <c r="I293" s="37">
        <f>A293*H293</f>
        <v>0</v>
      </c>
      <c r="J293" s="40"/>
      <c r="K293" s="40"/>
    </row>
    <row r="294" spans="1:11" ht="13.5" customHeight="1" x14ac:dyDescent="0.2">
      <c r="A294" s="32"/>
      <c r="B294" s="33" t="s">
        <v>361</v>
      </c>
      <c r="C294" s="33"/>
      <c r="D294" s="33" t="s">
        <v>54</v>
      </c>
      <c r="E294" s="34">
        <v>5749</v>
      </c>
      <c r="F294" s="35" t="s">
        <v>362</v>
      </c>
      <c r="G294" s="36">
        <v>1</v>
      </c>
      <c r="H294" s="37">
        <v>35</v>
      </c>
      <c r="I294" s="37">
        <f>A294*H294</f>
        <v>0</v>
      </c>
      <c r="J294" s="40"/>
      <c r="K294" s="40"/>
    </row>
    <row r="295" spans="1:11" ht="13.5" customHeight="1" x14ac:dyDescent="0.2">
      <c r="A295" s="32"/>
      <c r="B295" s="41" t="s">
        <v>201</v>
      </c>
      <c r="C295" s="33"/>
      <c r="D295" s="41" t="s">
        <v>37</v>
      </c>
      <c r="E295" s="34">
        <v>2836</v>
      </c>
      <c r="F295" s="39" t="s">
        <v>198</v>
      </c>
      <c r="G295" s="36">
        <v>1</v>
      </c>
      <c r="H295" s="37">
        <v>25</v>
      </c>
      <c r="I295" s="37">
        <f>A295*H295</f>
        <v>0</v>
      </c>
      <c r="J295" s="40"/>
      <c r="K295" s="40"/>
    </row>
    <row r="296" spans="1:11" ht="13.5" customHeight="1" x14ac:dyDescent="0.2">
      <c r="A296" s="22"/>
    </row>
    <row r="297" spans="1:11" ht="13.5" customHeight="1" x14ac:dyDescent="0.2">
      <c r="A297" s="22"/>
      <c r="H297" s="29" t="s">
        <v>220</v>
      </c>
      <c r="I297" s="42">
        <f>SUM(I229:I295)</f>
        <v>0</v>
      </c>
    </row>
    <row r="298" spans="1:11" ht="13.5" customHeight="1" x14ac:dyDescent="0.2">
      <c r="A298" s="22"/>
    </row>
    <row r="299" spans="1:11" ht="13.5" customHeight="1" x14ac:dyDescent="0.2">
      <c r="A299" s="22"/>
    </row>
    <row r="300" spans="1:11" ht="13.5" customHeight="1" x14ac:dyDescent="0.2">
      <c r="A300" s="22"/>
    </row>
    <row r="301" spans="1:11" ht="13.5" customHeight="1" x14ac:dyDescent="0.2">
      <c r="A301" s="22"/>
    </row>
    <row r="302" spans="1:11" ht="13.5" customHeight="1" x14ac:dyDescent="0.2">
      <c r="A302" s="22"/>
    </row>
    <row r="303" spans="1:11" ht="13.5" customHeight="1" x14ac:dyDescent="0.2">
      <c r="A303" s="22"/>
    </row>
    <row r="304" spans="1:11" ht="13.5" customHeight="1" x14ac:dyDescent="0.2">
      <c r="A304" s="22"/>
    </row>
    <row r="305" spans="1:1" ht="13.5" customHeight="1" x14ac:dyDescent="0.2">
      <c r="A305" s="22"/>
    </row>
    <row r="306" spans="1:1" ht="13.5" customHeight="1" x14ac:dyDescent="0.2">
      <c r="A306" s="22"/>
    </row>
    <row r="307" spans="1:1" ht="13.5" customHeight="1" x14ac:dyDescent="0.2">
      <c r="A307" s="22"/>
    </row>
    <row r="308" spans="1:1" ht="13.5" customHeight="1" x14ac:dyDescent="0.2">
      <c r="A308" s="22"/>
    </row>
    <row r="309" spans="1:1" ht="13.5" customHeight="1" x14ac:dyDescent="0.2">
      <c r="A309" s="22"/>
    </row>
    <row r="310" spans="1:1" ht="13.5" customHeight="1" x14ac:dyDescent="0.2">
      <c r="A310" s="22"/>
    </row>
    <row r="311" spans="1:1" ht="13.5" customHeight="1" x14ac:dyDescent="0.2">
      <c r="A311" s="22"/>
    </row>
    <row r="312" spans="1:1" ht="13.5" customHeight="1" x14ac:dyDescent="0.2">
      <c r="A312" s="22"/>
    </row>
    <row r="313" spans="1:1" ht="13.5" customHeight="1" x14ac:dyDescent="0.2">
      <c r="A313" s="22"/>
    </row>
    <row r="314" spans="1:1" ht="13.5" customHeight="1" x14ac:dyDescent="0.2">
      <c r="A314" s="22"/>
    </row>
    <row r="315" spans="1:1" ht="13.5" customHeight="1" x14ac:dyDescent="0.2">
      <c r="A315" s="22"/>
    </row>
    <row r="316" spans="1:1" ht="13.5" customHeight="1" x14ac:dyDescent="0.2">
      <c r="A316" s="22"/>
    </row>
    <row r="317" spans="1:1" ht="13.5" customHeight="1" x14ac:dyDescent="0.2">
      <c r="A317" s="22"/>
    </row>
    <row r="318" spans="1:1" ht="13.5" customHeight="1" x14ac:dyDescent="0.2">
      <c r="A318" s="22"/>
    </row>
    <row r="319" spans="1:1" ht="13.5" customHeight="1" x14ac:dyDescent="0.2">
      <c r="A319" s="22"/>
    </row>
    <row r="320" spans="1:1" ht="13.5" customHeight="1" x14ac:dyDescent="0.2">
      <c r="A320" s="22"/>
    </row>
    <row r="321" spans="1:1" ht="13.5" customHeight="1" x14ac:dyDescent="0.2">
      <c r="A321" s="22"/>
    </row>
    <row r="322" spans="1:1" ht="13.5" customHeight="1" x14ac:dyDescent="0.2">
      <c r="A322" s="22"/>
    </row>
    <row r="323" spans="1:1" ht="13.5" customHeight="1" x14ac:dyDescent="0.2">
      <c r="A323" s="22"/>
    </row>
    <row r="324" spans="1:1" ht="13.5" customHeight="1" x14ac:dyDescent="0.2">
      <c r="A324" s="22"/>
    </row>
    <row r="325" spans="1:1" ht="13.5" customHeight="1" x14ac:dyDescent="0.2">
      <c r="A325" s="22"/>
    </row>
    <row r="326" spans="1:1" ht="13.5" customHeight="1" x14ac:dyDescent="0.2">
      <c r="A326" s="22"/>
    </row>
    <row r="327" spans="1:1" ht="13.5" customHeight="1" x14ac:dyDescent="0.2">
      <c r="A327" s="22"/>
    </row>
    <row r="328" spans="1:1" ht="13.5" customHeight="1" x14ac:dyDescent="0.2">
      <c r="A328" s="22"/>
    </row>
    <row r="329" spans="1:1" ht="13.5" customHeight="1" x14ac:dyDescent="0.2">
      <c r="A329" s="22"/>
    </row>
    <row r="330" spans="1:1" ht="13.5" customHeight="1" x14ac:dyDescent="0.2">
      <c r="A330" s="22"/>
    </row>
    <row r="331" spans="1:1" ht="13.5" customHeight="1" x14ac:dyDescent="0.2">
      <c r="A331" s="22"/>
    </row>
    <row r="332" spans="1:1" ht="13.5" customHeight="1" x14ac:dyDescent="0.2">
      <c r="A332" s="22"/>
    </row>
    <row r="333" spans="1:1" ht="13.5" customHeight="1" x14ac:dyDescent="0.2">
      <c r="A333" s="22"/>
    </row>
    <row r="334" spans="1:1" ht="13.5" customHeight="1" x14ac:dyDescent="0.2">
      <c r="A334" s="22"/>
    </row>
    <row r="335" spans="1:1" ht="13.5" customHeight="1" x14ac:dyDescent="0.2">
      <c r="A335" s="22"/>
    </row>
    <row r="336" spans="1:1" ht="13.5" customHeight="1" x14ac:dyDescent="0.2">
      <c r="A336" s="22"/>
    </row>
    <row r="337" spans="1:1" ht="13.5" customHeight="1" x14ac:dyDescent="0.2">
      <c r="A337" s="22"/>
    </row>
    <row r="338" spans="1:1" ht="13.5" customHeight="1" x14ac:dyDescent="0.2">
      <c r="A338" s="22"/>
    </row>
    <row r="339" spans="1:1" ht="13.5" customHeight="1" x14ac:dyDescent="0.2">
      <c r="A339" s="22"/>
    </row>
    <row r="340" spans="1:1" ht="13.5" customHeight="1" x14ac:dyDescent="0.2">
      <c r="A340" s="22"/>
    </row>
    <row r="341" spans="1:1" ht="13.5" customHeight="1" x14ac:dyDescent="0.2">
      <c r="A341" s="22"/>
    </row>
    <row r="342" spans="1:1" ht="13.5" customHeight="1" x14ac:dyDescent="0.2">
      <c r="A342" s="22"/>
    </row>
    <row r="343" spans="1:1" ht="13.5" customHeight="1" x14ac:dyDescent="0.2">
      <c r="A343" s="22"/>
    </row>
    <row r="344" spans="1:1" ht="13.5" customHeight="1" x14ac:dyDescent="0.2">
      <c r="A344" s="22"/>
    </row>
    <row r="345" spans="1:1" ht="13.5" customHeight="1" x14ac:dyDescent="0.2">
      <c r="A345" s="22"/>
    </row>
    <row r="346" spans="1:1" ht="13.5" customHeight="1" x14ac:dyDescent="0.2">
      <c r="A346" s="22"/>
    </row>
    <row r="347" spans="1:1" ht="13.5" customHeight="1" x14ac:dyDescent="0.2">
      <c r="A347" s="22"/>
    </row>
    <row r="348" spans="1:1" ht="13.5" customHeight="1" x14ac:dyDescent="0.2">
      <c r="A348" s="22"/>
    </row>
    <row r="349" spans="1:1" ht="13.5" customHeight="1" x14ac:dyDescent="0.2">
      <c r="A349" s="22"/>
    </row>
    <row r="350" spans="1:1" ht="13.5" customHeight="1" x14ac:dyDescent="0.2">
      <c r="A350" s="22"/>
    </row>
    <row r="351" spans="1:1" ht="13.5" customHeight="1" x14ac:dyDescent="0.2">
      <c r="A351" s="22"/>
    </row>
    <row r="352" spans="1:1" ht="13.5" customHeight="1" x14ac:dyDescent="0.2">
      <c r="A352" s="22"/>
    </row>
    <row r="353" spans="1:1" ht="13.5" customHeight="1" x14ac:dyDescent="0.2">
      <c r="A353" s="22"/>
    </row>
    <row r="354" spans="1:1" ht="13.5" customHeight="1" x14ac:dyDescent="0.2">
      <c r="A354" s="22"/>
    </row>
    <row r="355" spans="1:1" ht="13.5" customHeight="1" x14ac:dyDescent="0.2">
      <c r="A355" s="22"/>
    </row>
    <row r="356" spans="1:1" ht="13.5" customHeight="1" x14ac:dyDescent="0.2">
      <c r="A356" s="22"/>
    </row>
    <row r="357" spans="1:1" ht="13.5" customHeight="1" x14ac:dyDescent="0.2">
      <c r="A357" s="22"/>
    </row>
    <row r="358" spans="1:1" ht="13.5" customHeight="1" x14ac:dyDescent="0.2">
      <c r="A358" s="22"/>
    </row>
    <row r="359" spans="1:1" ht="13.5" customHeight="1" x14ac:dyDescent="0.2">
      <c r="A359" s="22"/>
    </row>
    <row r="360" spans="1:1" ht="13.5" customHeight="1" x14ac:dyDescent="0.2">
      <c r="A360" s="22"/>
    </row>
    <row r="361" spans="1:1" ht="13.5" customHeight="1" x14ac:dyDescent="0.2">
      <c r="A361" s="22"/>
    </row>
    <row r="362" spans="1:1" ht="13.5" customHeight="1" x14ac:dyDescent="0.2">
      <c r="A362" s="22"/>
    </row>
    <row r="363" spans="1:1" ht="13.5" customHeight="1" x14ac:dyDescent="0.2">
      <c r="A363" s="22"/>
    </row>
    <row r="364" spans="1:1" ht="13.5" customHeight="1" x14ac:dyDescent="0.2">
      <c r="A364" s="22"/>
    </row>
    <row r="365" spans="1:1" ht="13.5" customHeight="1" x14ac:dyDescent="0.2">
      <c r="A365" s="22"/>
    </row>
    <row r="366" spans="1:1" ht="13.5" customHeight="1" x14ac:dyDescent="0.2">
      <c r="A366" s="22"/>
    </row>
    <row r="367" spans="1:1" ht="13.5" customHeight="1" x14ac:dyDescent="0.2">
      <c r="A367" s="22"/>
    </row>
    <row r="368" spans="1:1" ht="13.5" customHeight="1" x14ac:dyDescent="0.2">
      <c r="A368" s="22"/>
    </row>
    <row r="369" spans="1:1" ht="13.5" customHeight="1" x14ac:dyDescent="0.2">
      <c r="A369" s="22"/>
    </row>
    <row r="370" spans="1:1" ht="13.5" customHeight="1" x14ac:dyDescent="0.2">
      <c r="A370" s="22"/>
    </row>
    <row r="371" spans="1:1" ht="13.5" customHeight="1" x14ac:dyDescent="0.2">
      <c r="A371" s="22"/>
    </row>
    <row r="372" spans="1:1" ht="13.5" customHeight="1" x14ac:dyDescent="0.2">
      <c r="A372" s="22"/>
    </row>
    <row r="373" spans="1:1" ht="13.5" customHeight="1" x14ac:dyDescent="0.2">
      <c r="A373" s="22"/>
    </row>
    <row r="374" spans="1:1" ht="13.5" customHeight="1" x14ac:dyDescent="0.2">
      <c r="A374" s="22"/>
    </row>
    <row r="375" spans="1:1" ht="13.5" customHeight="1" x14ac:dyDescent="0.2">
      <c r="A375" s="22"/>
    </row>
    <row r="376" spans="1:1" ht="13.5" customHeight="1" x14ac:dyDescent="0.2">
      <c r="A376" s="22"/>
    </row>
    <row r="377" spans="1:1" ht="13.5" customHeight="1" x14ac:dyDescent="0.2">
      <c r="A377" s="22"/>
    </row>
    <row r="378" spans="1:1" ht="13.5" customHeight="1" x14ac:dyDescent="0.2">
      <c r="A378" s="22"/>
    </row>
    <row r="379" spans="1:1" ht="13.5" customHeight="1" x14ac:dyDescent="0.2">
      <c r="A379" s="22"/>
    </row>
    <row r="380" spans="1:1" ht="13.5" customHeight="1" x14ac:dyDescent="0.2">
      <c r="A380" s="22"/>
    </row>
    <row r="381" spans="1:1" ht="13.5" customHeight="1" x14ac:dyDescent="0.2">
      <c r="A381" s="22"/>
    </row>
    <row r="382" spans="1:1" ht="13.5" customHeight="1" x14ac:dyDescent="0.2">
      <c r="A382" s="22"/>
    </row>
    <row r="383" spans="1:1" ht="13.5" customHeight="1" x14ac:dyDescent="0.2">
      <c r="A383" s="22"/>
    </row>
    <row r="384" spans="1:1" ht="13.5" customHeight="1" x14ac:dyDescent="0.2">
      <c r="A384" s="22"/>
    </row>
    <row r="385" spans="1:1" ht="13.5" customHeight="1" x14ac:dyDescent="0.2">
      <c r="A385" s="22"/>
    </row>
    <row r="386" spans="1:1" ht="13.5" customHeight="1" x14ac:dyDescent="0.2">
      <c r="A386" s="22"/>
    </row>
    <row r="387" spans="1:1" ht="13.5" customHeight="1" x14ac:dyDescent="0.2">
      <c r="A387" s="22"/>
    </row>
    <row r="388" spans="1:1" ht="13.5" customHeight="1" x14ac:dyDescent="0.2">
      <c r="A388" s="22"/>
    </row>
    <row r="389" spans="1:1" ht="13.5" customHeight="1" x14ac:dyDescent="0.2">
      <c r="A389" s="22"/>
    </row>
    <row r="390" spans="1:1" ht="13.5" customHeight="1" x14ac:dyDescent="0.2">
      <c r="A390" s="22"/>
    </row>
    <row r="391" spans="1:1" ht="13.5" customHeight="1" x14ac:dyDescent="0.2">
      <c r="A391" s="22"/>
    </row>
    <row r="392" spans="1:1" ht="13.5" customHeight="1" x14ac:dyDescent="0.2">
      <c r="A392" s="22"/>
    </row>
    <row r="393" spans="1:1" ht="13.5" customHeight="1" x14ac:dyDescent="0.2">
      <c r="A393" s="22"/>
    </row>
    <row r="394" spans="1:1" ht="13.5" customHeight="1" x14ac:dyDescent="0.2">
      <c r="A394" s="22"/>
    </row>
    <row r="395" spans="1:1" ht="13.5" customHeight="1" x14ac:dyDescent="0.2">
      <c r="A395" s="22"/>
    </row>
    <row r="396" spans="1:1" ht="13.5" customHeight="1" x14ac:dyDescent="0.2">
      <c r="A396" s="22"/>
    </row>
    <row r="397" spans="1:1" ht="13.5" customHeight="1" x14ac:dyDescent="0.2">
      <c r="A397" s="22"/>
    </row>
    <row r="398" spans="1:1" ht="13.5" customHeight="1" x14ac:dyDescent="0.2">
      <c r="A398" s="22"/>
    </row>
    <row r="399" spans="1:1" ht="13.5" customHeight="1" x14ac:dyDescent="0.2">
      <c r="A399" s="22"/>
    </row>
    <row r="400" spans="1:1" ht="13.5" customHeight="1" x14ac:dyDescent="0.2">
      <c r="A400" s="22"/>
    </row>
    <row r="401" spans="1:1" ht="13.5" customHeight="1" x14ac:dyDescent="0.2">
      <c r="A401" s="22"/>
    </row>
    <row r="402" spans="1:1" ht="13.5" customHeight="1" x14ac:dyDescent="0.2">
      <c r="A402" s="22"/>
    </row>
    <row r="403" spans="1:1" ht="13.5" customHeight="1" x14ac:dyDescent="0.2">
      <c r="A403" s="22"/>
    </row>
    <row r="404" spans="1:1" ht="13.5" customHeight="1" x14ac:dyDescent="0.2">
      <c r="A404" s="22"/>
    </row>
    <row r="405" spans="1:1" ht="13.5" customHeight="1" x14ac:dyDescent="0.2">
      <c r="A405" s="22"/>
    </row>
    <row r="406" spans="1:1" ht="13.5" customHeight="1" x14ac:dyDescent="0.2">
      <c r="A406" s="22"/>
    </row>
    <row r="407" spans="1:1" ht="13.5" customHeight="1" x14ac:dyDescent="0.2">
      <c r="A407" s="22"/>
    </row>
    <row r="408" spans="1:1" ht="13.5" customHeight="1" x14ac:dyDescent="0.2">
      <c r="A408" s="22"/>
    </row>
    <row r="409" spans="1:1" ht="13.5" customHeight="1" x14ac:dyDescent="0.2">
      <c r="A409" s="22"/>
    </row>
    <row r="410" spans="1:1" ht="13.5" customHeight="1" x14ac:dyDescent="0.2">
      <c r="A410" s="22"/>
    </row>
    <row r="411" spans="1:1" ht="13.5" customHeight="1" x14ac:dyDescent="0.2">
      <c r="A411" s="22"/>
    </row>
    <row r="412" spans="1:1" ht="13.5" customHeight="1" x14ac:dyDescent="0.2">
      <c r="A412" s="22"/>
    </row>
    <row r="413" spans="1:1" ht="13.5" customHeight="1" x14ac:dyDescent="0.2">
      <c r="A413" s="22"/>
    </row>
    <row r="414" spans="1:1" ht="13.5" customHeight="1" x14ac:dyDescent="0.2">
      <c r="A414" s="22"/>
    </row>
    <row r="415" spans="1:1" ht="13.5" customHeight="1" x14ac:dyDescent="0.2">
      <c r="A415" s="22"/>
    </row>
    <row r="416" spans="1:1" ht="13.5" customHeight="1" x14ac:dyDescent="0.2">
      <c r="A416" s="22"/>
    </row>
    <row r="417" spans="1:1" ht="13.5" customHeight="1" x14ac:dyDescent="0.2">
      <c r="A417" s="22"/>
    </row>
    <row r="418" spans="1:1" ht="13.5" customHeight="1" x14ac:dyDescent="0.2">
      <c r="A418" s="22"/>
    </row>
    <row r="419" spans="1:1" ht="13.5" customHeight="1" x14ac:dyDescent="0.2">
      <c r="A419" s="22"/>
    </row>
    <row r="420" spans="1:1" ht="13.5" customHeight="1" x14ac:dyDescent="0.2">
      <c r="A420" s="22"/>
    </row>
    <row r="421" spans="1:1" ht="13.5" customHeight="1" x14ac:dyDescent="0.2">
      <c r="A421" s="22"/>
    </row>
    <row r="422" spans="1:1" ht="13.5" customHeight="1" x14ac:dyDescent="0.2">
      <c r="A422" s="22"/>
    </row>
    <row r="423" spans="1:1" ht="13.5" customHeight="1" x14ac:dyDescent="0.2">
      <c r="A423" s="22"/>
    </row>
    <row r="424" spans="1:1" ht="13.5" customHeight="1" x14ac:dyDescent="0.2">
      <c r="A424" s="22"/>
    </row>
    <row r="425" spans="1:1" ht="13.5" customHeight="1" x14ac:dyDescent="0.2">
      <c r="A425" s="22"/>
    </row>
    <row r="426" spans="1:1" ht="13.5" customHeight="1" x14ac:dyDescent="0.2">
      <c r="A426" s="22"/>
    </row>
    <row r="427" spans="1:1" ht="13.5" customHeight="1" x14ac:dyDescent="0.2">
      <c r="A427" s="22"/>
    </row>
    <row r="428" spans="1:1" ht="13.5" customHeight="1" x14ac:dyDescent="0.2">
      <c r="A428" s="22"/>
    </row>
    <row r="429" spans="1:1" ht="13.5" customHeight="1" x14ac:dyDescent="0.2">
      <c r="A429" s="22"/>
    </row>
    <row r="430" spans="1:1" ht="13.5" customHeight="1" x14ac:dyDescent="0.2">
      <c r="A430" s="22"/>
    </row>
    <row r="431" spans="1:1" ht="13.5" customHeight="1" x14ac:dyDescent="0.2">
      <c r="A431" s="22"/>
    </row>
    <row r="432" spans="1:1" ht="13.5" customHeight="1" x14ac:dyDescent="0.2">
      <c r="A432" s="22"/>
    </row>
    <row r="433" spans="1:1" ht="13.5" customHeight="1" x14ac:dyDescent="0.2">
      <c r="A433" s="22"/>
    </row>
    <row r="434" spans="1:1" ht="13.5" customHeight="1" x14ac:dyDescent="0.2">
      <c r="A434" s="22"/>
    </row>
    <row r="435" spans="1:1" ht="13.5" customHeight="1" x14ac:dyDescent="0.2">
      <c r="A435" s="22"/>
    </row>
    <row r="436" spans="1:1" ht="13.5" customHeight="1" x14ac:dyDescent="0.2">
      <c r="A436" s="22"/>
    </row>
    <row r="437" spans="1:1" ht="13.5" customHeight="1" x14ac:dyDescent="0.2">
      <c r="A437" s="22"/>
    </row>
    <row r="438" spans="1:1" ht="13.5" customHeight="1" x14ac:dyDescent="0.2">
      <c r="A438" s="22"/>
    </row>
    <row r="439" spans="1:1" ht="13.5" customHeight="1" x14ac:dyDescent="0.2">
      <c r="A439" s="22"/>
    </row>
    <row r="440" spans="1:1" ht="13.5" customHeight="1" x14ac:dyDescent="0.2">
      <c r="A440" s="22"/>
    </row>
    <row r="441" spans="1:1" ht="13.5" customHeight="1" x14ac:dyDescent="0.2">
      <c r="A441" s="22"/>
    </row>
    <row r="442" spans="1:1" ht="13.5" customHeight="1" x14ac:dyDescent="0.2">
      <c r="A442" s="22"/>
    </row>
    <row r="443" spans="1:1" ht="13.5" customHeight="1" x14ac:dyDescent="0.2">
      <c r="A443" s="22"/>
    </row>
    <row r="444" spans="1:1" ht="13.5" customHeight="1" x14ac:dyDescent="0.2">
      <c r="A444" s="22"/>
    </row>
    <row r="445" spans="1:1" ht="13.5" customHeight="1" x14ac:dyDescent="0.2">
      <c r="A445" s="22"/>
    </row>
    <row r="446" spans="1:1" ht="13.5" customHeight="1" x14ac:dyDescent="0.2">
      <c r="A446" s="22"/>
    </row>
    <row r="447" spans="1:1" ht="13.5" customHeight="1" x14ac:dyDescent="0.2">
      <c r="A447" s="22"/>
    </row>
    <row r="448" spans="1:1" ht="13.5" customHeight="1" x14ac:dyDescent="0.2">
      <c r="A448" s="22"/>
    </row>
    <row r="449" spans="1:1" ht="13.5" customHeight="1" x14ac:dyDescent="0.2">
      <c r="A449" s="22"/>
    </row>
    <row r="450" spans="1:1" ht="13.5" customHeight="1" x14ac:dyDescent="0.2">
      <c r="A450" s="22"/>
    </row>
    <row r="451" spans="1:1" ht="13.5" customHeight="1" x14ac:dyDescent="0.2">
      <c r="A451" s="22"/>
    </row>
    <row r="452" spans="1:1" ht="13.5" customHeight="1" x14ac:dyDescent="0.2">
      <c r="A452" s="22"/>
    </row>
    <row r="453" spans="1:1" ht="13.5" customHeight="1" x14ac:dyDescent="0.2">
      <c r="A453" s="22"/>
    </row>
    <row r="454" spans="1:1" ht="13.5" customHeight="1" x14ac:dyDescent="0.2">
      <c r="A454" s="22"/>
    </row>
    <row r="455" spans="1:1" ht="13.5" customHeight="1" x14ac:dyDescent="0.2">
      <c r="A455" s="22"/>
    </row>
    <row r="456" spans="1:1" ht="13.5" customHeight="1" x14ac:dyDescent="0.2">
      <c r="A456" s="22"/>
    </row>
    <row r="457" spans="1:1" ht="13.5" customHeight="1" x14ac:dyDescent="0.2">
      <c r="A457" s="22"/>
    </row>
    <row r="458" spans="1:1" ht="13.5" customHeight="1" x14ac:dyDescent="0.2">
      <c r="A458" s="22"/>
    </row>
    <row r="459" spans="1:1" ht="13.5" customHeight="1" x14ac:dyDescent="0.2">
      <c r="A459" s="22"/>
    </row>
    <row r="460" spans="1:1" ht="13.5" customHeight="1" x14ac:dyDescent="0.2">
      <c r="A460" s="22"/>
    </row>
    <row r="461" spans="1:1" ht="13.5" customHeight="1" x14ac:dyDescent="0.2">
      <c r="A461" s="22"/>
    </row>
    <row r="462" spans="1:1" ht="13.5" customHeight="1" x14ac:dyDescent="0.2">
      <c r="A462" s="22"/>
    </row>
    <row r="463" spans="1:1" ht="13.5" customHeight="1" x14ac:dyDescent="0.2">
      <c r="A463" s="22"/>
    </row>
    <row r="464" spans="1:1" ht="13.5" customHeight="1" x14ac:dyDescent="0.2">
      <c r="A464" s="22"/>
    </row>
    <row r="465" spans="1:1" ht="13.5" customHeight="1" x14ac:dyDescent="0.2">
      <c r="A465" s="22"/>
    </row>
    <row r="466" spans="1:1" ht="13.5" customHeight="1" x14ac:dyDescent="0.2">
      <c r="A466" s="22"/>
    </row>
    <row r="467" spans="1:1" ht="13.5" customHeight="1" x14ac:dyDescent="0.2">
      <c r="A467" s="22"/>
    </row>
    <row r="468" spans="1:1" ht="13.5" customHeight="1" x14ac:dyDescent="0.2">
      <c r="A468" s="22"/>
    </row>
    <row r="469" spans="1:1" ht="13.5" customHeight="1" x14ac:dyDescent="0.2">
      <c r="A469" s="22"/>
    </row>
    <row r="470" spans="1:1" ht="13.5" customHeight="1" x14ac:dyDescent="0.2">
      <c r="A470" s="22"/>
    </row>
    <row r="471" spans="1:1" ht="13.5" customHeight="1" x14ac:dyDescent="0.2">
      <c r="A471" s="22"/>
    </row>
    <row r="472" spans="1:1" ht="13.5" customHeight="1" x14ac:dyDescent="0.2">
      <c r="A472" s="22"/>
    </row>
    <row r="473" spans="1:1" ht="13.5" customHeight="1" x14ac:dyDescent="0.2">
      <c r="A473" s="22"/>
    </row>
    <row r="474" spans="1:1" ht="13.5" customHeight="1" x14ac:dyDescent="0.2">
      <c r="A474" s="22"/>
    </row>
    <row r="475" spans="1:1" ht="13.5" customHeight="1" x14ac:dyDescent="0.2">
      <c r="A475" s="22"/>
    </row>
    <row r="476" spans="1:1" ht="13.5" customHeight="1" x14ac:dyDescent="0.2">
      <c r="A476" s="22"/>
    </row>
    <row r="477" spans="1:1" ht="13.5" customHeight="1" x14ac:dyDescent="0.2">
      <c r="A477" s="22"/>
    </row>
    <row r="478" spans="1:1" ht="13.5" customHeight="1" x14ac:dyDescent="0.2">
      <c r="A478" s="22"/>
    </row>
    <row r="479" spans="1:1" ht="13.5" customHeight="1" x14ac:dyDescent="0.2">
      <c r="A479" s="22"/>
    </row>
    <row r="480" spans="1:1" ht="13.5" customHeight="1" x14ac:dyDescent="0.2">
      <c r="A480" s="22"/>
    </row>
    <row r="481" spans="1:1" ht="13.5" customHeight="1" x14ac:dyDescent="0.2">
      <c r="A481" s="22"/>
    </row>
    <row r="482" spans="1:1" ht="13.5" customHeight="1" x14ac:dyDescent="0.2">
      <c r="A482" s="22"/>
    </row>
    <row r="483" spans="1:1" ht="13.5" customHeight="1" x14ac:dyDescent="0.2">
      <c r="A483" s="22"/>
    </row>
    <row r="484" spans="1:1" ht="13.5" customHeight="1" x14ac:dyDescent="0.2">
      <c r="A484" s="22"/>
    </row>
    <row r="485" spans="1:1" ht="13.5" customHeight="1" x14ac:dyDescent="0.2">
      <c r="A485" s="22"/>
    </row>
    <row r="486" spans="1:1" ht="13.5" customHeight="1" x14ac:dyDescent="0.2">
      <c r="A486" s="22"/>
    </row>
    <row r="487" spans="1:1" ht="13.5" customHeight="1" x14ac:dyDescent="0.2">
      <c r="A487" s="22"/>
    </row>
    <row r="488" spans="1:1" ht="13.5" customHeight="1" x14ac:dyDescent="0.2">
      <c r="A488" s="22"/>
    </row>
    <row r="489" spans="1:1" ht="13.5" customHeight="1" x14ac:dyDescent="0.2">
      <c r="A489" s="22"/>
    </row>
    <row r="490" spans="1:1" ht="13.5" customHeight="1" x14ac:dyDescent="0.2">
      <c r="A490" s="22"/>
    </row>
    <row r="491" spans="1:1" ht="13.5" customHeight="1" x14ac:dyDescent="0.2">
      <c r="A491" s="22"/>
    </row>
    <row r="492" spans="1:1" ht="13.5" customHeight="1" x14ac:dyDescent="0.2">
      <c r="A492" s="22"/>
    </row>
    <row r="493" spans="1:1" ht="13.5" customHeight="1" x14ac:dyDescent="0.2">
      <c r="A493" s="22"/>
    </row>
    <row r="494" spans="1:1" ht="13.5" customHeight="1" x14ac:dyDescent="0.2">
      <c r="A494" s="22"/>
    </row>
    <row r="495" spans="1:1" ht="13.5" customHeight="1" x14ac:dyDescent="0.2">
      <c r="A495" s="22"/>
    </row>
    <row r="496" spans="1:1" ht="13.5" customHeight="1" x14ac:dyDescent="0.2">
      <c r="A496" s="22"/>
    </row>
    <row r="497" spans="1:1" ht="13.5" customHeight="1" x14ac:dyDescent="0.2">
      <c r="A497" s="22"/>
    </row>
    <row r="498" spans="1:1" ht="13.5" customHeight="1" x14ac:dyDescent="0.2">
      <c r="A498" s="22"/>
    </row>
    <row r="499" spans="1:1" ht="13.5" customHeight="1" x14ac:dyDescent="0.2">
      <c r="A499" s="22"/>
    </row>
    <row r="500" spans="1:1" ht="13.5" customHeight="1" x14ac:dyDescent="0.2">
      <c r="A500" s="22"/>
    </row>
    <row r="501" spans="1:1" ht="13.5" customHeight="1" x14ac:dyDescent="0.2">
      <c r="A501" s="22"/>
    </row>
    <row r="502" spans="1:1" ht="13.5" customHeight="1" x14ac:dyDescent="0.2">
      <c r="A502" s="22"/>
    </row>
    <row r="503" spans="1:1" ht="13.5" customHeight="1" x14ac:dyDescent="0.2">
      <c r="A503" s="22"/>
    </row>
    <row r="504" spans="1:1" ht="13.5" customHeight="1" x14ac:dyDescent="0.2">
      <c r="A504" s="22"/>
    </row>
    <row r="505" spans="1:1" ht="13.5" customHeight="1" x14ac:dyDescent="0.2">
      <c r="A505" s="22"/>
    </row>
    <row r="506" spans="1:1" ht="13.5" customHeight="1" x14ac:dyDescent="0.2">
      <c r="A506" s="22"/>
    </row>
    <row r="507" spans="1:1" ht="13.5" customHeight="1" x14ac:dyDescent="0.2">
      <c r="A507" s="22"/>
    </row>
    <row r="508" spans="1:1" ht="13.5" customHeight="1" x14ac:dyDescent="0.2">
      <c r="A508" s="22"/>
    </row>
    <row r="509" spans="1:1" ht="13.5" customHeight="1" x14ac:dyDescent="0.2">
      <c r="A509" s="22"/>
    </row>
    <row r="510" spans="1:1" ht="13.5" customHeight="1" x14ac:dyDescent="0.2">
      <c r="A510" s="22"/>
    </row>
    <row r="511" spans="1:1" ht="13.5" customHeight="1" x14ac:dyDescent="0.2">
      <c r="A511" s="22"/>
    </row>
    <row r="512" spans="1:1" ht="13.5" customHeight="1" x14ac:dyDescent="0.2">
      <c r="A512" s="22"/>
    </row>
    <row r="513" spans="1:1" ht="13.5" customHeight="1" x14ac:dyDescent="0.2">
      <c r="A513" s="22"/>
    </row>
    <row r="514" spans="1:1" ht="13.5" customHeight="1" x14ac:dyDescent="0.2">
      <c r="A514" s="22"/>
    </row>
    <row r="515" spans="1:1" ht="13.5" customHeight="1" x14ac:dyDescent="0.2">
      <c r="A515" s="22"/>
    </row>
    <row r="516" spans="1:1" ht="13.5" customHeight="1" x14ac:dyDescent="0.2">
      <c r="A516" s="22"/>
    </row>
    <row r="517" spans="1:1" ht="13.5" customHeight="1" x14ac:dyDescent="0.2">
      <c r="A517" s="22"/>
    </row>
    <row r="518" spans="1:1" ht="13.5" customHeight="1" x14ac:dyDescent="0.2">
      <c r="A518" s="22"/>
    </row>
    <row r="519" spans="1:1" ht="13.5" customHeight="1" x14ac:dyDescent="0.2">
      <c r="A519" s="22"/>
    </row>
    <row r="520" spans="1:1" ht="13.5" customHeight="1" x14ac:dyDescent="0.2">
      <c r="A520" s="22"/>
    </row>
    <row r="521" spans="1:1" ht="13.5" customHeight="1" x14ac:dyDescent="0.2">
      <c r="A521" s="22"/>
    </row>
    <row r="522" spans="1:1" ht="13.5" customHeight="1" x14ac:dyDescent="0.2">
      <c r="A522" s="22"/>
    </row>
    <row r="523" spans="1:1" ht="13.5" customHeight="1" x14ac:dyDescent="0.2">
      <c r="A523" s="22"/>
    </row>
    <row r="524" spans="1:1" ht="13.5" customHeight="1" x14ac:dyDescent="0.2">
      <c r="A524" s="22"/>
    </row>
    <row r="525" spans="1:1" ht="13.5" customHeight="1" x14ac:dyDescent="0.2">
      <c r="A525" s="22"/>
    </row>
    <row r="526" spans="1:1" ht="13.5" customHeight="1" x14ac:dyDescent="0.2">
      <c r="A526" s="22"/>
    </row>
    <row r="527" spans="1:1" ht="13.5" customHeight="1" x14ac:dyDescent="0.2">
      <c r="A527" s="22"/>
    </row>
    <row r="528" spans="1:1" ht="13.5" customHeight="1" x14ac:dyDescent="0.2">
      <c r="A528" s="22"/>
    </row>
    <row r="529" spans="1:1" ht="13.5" customHeight="1" x14ac:dyDescent="0.2">
      <c r="A529" s="22"/>
    </row>
    <row r="530" spans="1:1" ht="13.5" customHeight="1" x14ac:dyDescent="0.2">
      <c r="A530" s="22"/>
    </row>
    <row r="531" spans="1:1" ht="13.5" customHeight="1" x14ac:dyDescent="0.2">
      <c r="A531" s="22"/>
    </row>
    <row r="532" spans="1:1" ht="13.5" customHeight="1" x14ac:dyDescent="0.2">
      <c r="A532" s="22"/>
    </row>
    <row r="533" spans="1:1" ht="13.5" customHeight="1" x14ac:dyDescent="0.2">
      <c r="A533" s="22"/>
    </row>
    <row r="534" spans="1:1" ht="13.5" customHeight="1" x14ac:dyDescent="0.2">
      <c r="A534" s="22"/>
    </row>
    <row r="535" spans="1:1" ht="13.5" customHeight="1" x14ac:dyDescent="0.2">
      <c r="A535" s="22"/>
    </row>
    <row r="536" spans="1:1" ht="13.5" customHeight="1" x14ac:dyDescent="0.2">
      <c r="A536" s="22"/>
    </row>
    <row r="537" spans="1:1" ht="13.5" customHeight="1" x14ac:dyDescent="0.2">
      <c r="A537" s="22"/>
    </row>
    <row r="538" spans="1:1" ht="13.5" customHeight="1" x14ac:dyDescent="0.2">
      <c r="A538" s="22"/>
    </row>
    <row r="539" spans="1:1" ht="13.5" customHeight="1" x14ac:dyDescent="0.2">
      <c r="A539" s="22"/>
    </row>
    <row r="540" spans="1:1" ht="13.5" customHeight="1" x14ac:dyDescent="0.2">
      <c r="A540" s="22"/>
    </row>
    <row r="541" spans="1:1" ht="13.5" customHeight="1" x14ac:dyDescent="0.2">
      <c r="A541" s="22"/>
    </row>
    <row r="542" spans="1:1" ht="13.5" customHeight="1" x14ac:dyDescent="0.2">
      <c r="A542" s="22"/>
    </row>
    <row r="543" spans="1:1" ht="13.5" customHeight="1" x14ac:dyDescent="0.2">
      <c r="A543" s="22"/>
    </row>
    <row r="544" spans="1:1" ht="13.5" customHeight="1" x14ac:dyDescent="0.2">
      <c r="A544" s="22"/>
    </row>
    <row r="545" spans="1:1" ht="13.5" customHeight="1" x14ac:dyDescent="0.2">
      <c r="A545" s="22"/>
    </row>
    <row r="546" spans="1:1" ht="13.5" customHeight="1" x14ac:dyDescent="0.2">
      <c r="A546" s="22"/>
    </row>
    <row r="547" spans="1:1" ht="13.5" customHeight="1" x14ac:dyDescent="0.2">
      <c r="A547" s="22"/>
    </row>
    <row r="548" spans="1:1" ht="13.5" customHeight="1" x14ac:dyDescent="0.2">
      <c r="A548" s="22"/>
    </row>
    <row r="549" spans="1:1" ht="13.5" customHeight="1" x14ac:dyDescent="0.2">
      <c r="A549" s="22"/>
    </row>
    <row r="550" spans="1:1" ht="13.5" customHeight="1" x14ac:dyDescent="0.2">
      <c r="A550" s="22"/>
    </row>
    <row r="551" spans="1:1" ht="13.5" customHeight="1" x14ac:dyDescent="0.2">
      <c r="A551" s="22"/>
    </row>
    <row r="552" spans="1:1" ht="13.5" customHeight="1" x14ac:dyDescent="0.2">
      <c r="A552" s="22"/>
    </row>
    <row r="553" spans="1:1" ht="13.5" customHeight="1" x14ac:dyDescent="0.2">
      <c r="A553" s="22"/>
    </row>
    <row r="554" spans="1:1" ht="13.5" customHeight="1" x14ac:dyDescent="0.2">
      <c r="A554" s="22"/>
    </row>
    <row r="555" spans="1:1" ht="13.5" customHeight="1" x14ac:dyDescent="0.2">
      <c r="A555" s="22"/>
    </row>
    <row r="556" spans="1:1" ht="13.5" customHeight="1" x14ac:dyDescent="0.2">
      <c r="A556" s="22"/>
    </row>
    <row r="557" spans="1:1" ht="13.5" customHeight="1" x14ac:dyDescent="0.2">
      <c r="A557" s="22"/>
    </row>
    <row r="558" spans="1:1" ht="13.5" customHeight="1" x14ac:dyDescent="0.2">
      <c r="A558" s="22"/>
    </row>
    <row r="559" spans="1:1" ht="13.5" customHeight="1" x14ac:dyDescent="0.2">
      <c r="A559" s="22"/>
    </row>
    <row r="560" spans="1:1" ht="13.5" customHeight="1" x14ac:dyDescent="0.2">
      <c r="A560" s="22"/>
    </row>
    <row r="561" spans="1:1" ht="13.5" customHeight="1" x14ac:dyDescent="0.2">
      <c r="A561" s="22"/>
    </row>
    <row r="562" spans="1:1" ht="13.5" customHeight="1" x14ac:dyDescent="0.2">
      <c r="A562" s="22"/>
    </row>
    <row r="563" spans="1:1" ht="13.5" customHeight="1" x14ac:dyDescent="0.2">
      <c r="A563" s="22"/>
    </row>
    <row r="564" spans="1:1" ht="13.5" customHeight="1" x14ac:dyDescent="0.2">
      <c r="A564" s="22"/>
    </row>
    <row r="565" spans="1:1" ht="13.5" customHeight="1" x14ac:dyDescent="0.2">
      <c r="A565" s="22"/>
    </row>
    <row r="566" spans="1:1" ht="13.5" customHeight="1" x14ac:dyDescent="0.2">
      <c r="A566" s="22"/>
    </row>
    <row r="567" spans="1:1" ht="13.5" customHeight="1" x14ac:dyDescent="0.2"/>
  </sheetData>
  <sheetProtection algorithmName="SHA-512" hashValue="gnclU8w9Yl9pQRN00RjQIVyc8wgH7NM1RR69rugbSri7N98u69soLdeyG2L8feOw7Cs4vsrRouXGJj3EEkyp4A==" saltValue="zDA/Oj4r7GqHFaktJVXJUQ==" spinCount="100000" sheet="1" autoFilter="0"/>
  <protectedRanges>
    <protectedRange sqref="A3:H4" name="Titel"/>
    <protectedRange sqref="A1:A43 A83:A137 A138:A184 A185:A218 A219:A250 A251:A1048576 A44:A64 A65:A82" name="Anzahl"/>
    <protectedRange sqref="K83:K137 K138:K184 K185:K218 K219:K250 K251:K675 K12:K64 K65:K82" name="Abo2"/>
    <protectedRange sqref="J1:J43 J83:J137 J138:J184 J185:J218 J219:J250 J251:J1048576 J44:J64 J65:J82" name="Abo"/>
  </protectedRanges>
  <mergeCells count="7">
    <mergeCell ref="A3:J3"/>
    <mergeCell ref="A4:J4"/>
    <mergeCell ref="A157:K157"/>
    <mergeCell ref="A227:K227"/>
    <mergeCell ref="A6:K7"/>
    <mergeCell ref="A10:K10"/>
    <mergeCell ref="A70:K70"/>
  </mergeCells>
  <phoneticPr fontId="3" type="noConversion"/>
  <pageMargins left="0.70866141732283461" right="0.70866141732283461" top="0.78740157480314965" bottom="0.78740157480314965" header="0.31496062992125984" footer="0.31496062992125984"/>
  <pageSetup paperSize="9" scale="69" orientation="landscape" r:id="rId1"/>
  <headerFooter>
    <oddHeader>&amp;R&amp;G</oddHeader>
  </headerFooter>
  <rowBreaks count="3" manualBreakCount="3">
    <brk id="69" max="16383" man="1"/>
    <brk id="156" max="16383" man="1"/>
    <brk id="226" max="16383" man="1"/>
  </rowBreaks>
  <drawing r:id="rId2"/>
  <legacyDrawingHF r:id="rId3"/>
  <tableParts count="4">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Comic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Bestelliste Comic</dc:title>
  <dc:creator>Eva von Allmen</dc:creator>
  <cp:lastModifiedBy>Nadja Boltshauser</cp:lastModifiedBy>
  <cp:lastPrinted>2022-12-08T08:36:18Z</cp:lastPrinted>
  <dcterms:created xsi:type="dcterms:W3CDTF">2021-10-27T06:55:07Z</dcterms:created>
  <dcterms:modified xsi:type="dcterms:W3CDTF">2025-07-25T14:47:41Z</dcterms:modified>
</cp:coreProperties>
</file>